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Z:\DATI_COMUNI\Contabilità\00 - Variazioni di bilancio\2026\FLussi di cassa\1 Trimestre\"/>
    </mc:Choice>
  </mc:AlternateContent>
  <xr:revisionPtr revIDLastSave="0" documentId="8_{0A58E5B0-5663-46B8-97E7-9700A9B94ACF}" xr6:coauthVersionLast="47" xr6:coauthVersionMax="47" xr10:uidLastSave="{00000000-0000-0000-0000-000000000000}"/>
  <bookViews>
    <workbookView xWindow="-15" yWindow="1440" windowWidth="26805" windowHeight="14115" activeTab="1"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ModelloPianoFlussiCassa_PEG!$A$1:$N$391</definedName>
  </definedNames>
  <calcPr calcId="191029"/>
</workbook>
</file>

<file path=xl/calcChain.xml><?xml version="1.0" encoding="utf-8"?>
<calcChain xmlns="http://schemas.openxmlformats.org/spreadsheetml/2006/main">
  <c r="M381" i="6" l="1"/>
  <c r="K381" i="6"/>
  <c r="I381" i="6"/>
  <c r="I383" i="6" s="1"/>
  <c r="G381" i="6"/>
  <c r="N378" i="6"/>
  <c r="L378" i="6"/>
  <c r="J378" i="6"/>
  <c r="H378" i="6"/>
  <c r="N370" i="6"/>
  <c r="N381" i="6" s="1"/>
  <c r="L370" i="6"/>
  <c r="L381" i="6" s="1"/>
  <c r="J370" i="6"/>
  <c r="J381" i="6" s="1"/>
  <c r="J383" i="6" s="1"/>
  <c r="H370" i="6"/>
  <c r="H381" i="6" s="1"/>
  <c r="H383" i="6" s="1"/>
  <c r="N369" i="6"/>
  <c r="M369" i="6"/>
  <c r="M383" i="6" s="1"/>
  <c r="L369" i="6"/>
  <c r="K369" i="6"/>
  <c r="K383" i="6" s="1"/>
  <c r="J369" i="6"/>
  <c r="I369" i="6"/>
  <c r="H369" i="6"/>
  <c r="G369" i="6"/>
  <c r="G383" i="6" s="1"/>
  <c r="N367" i="6"/>
  <c r="M367" i="6"/>
  <c r="L367" i="6"/>
  <c r="K367" i="6"/>
  <c r="J367" i="6"/>
  <c r="I367" i="6"/>
  <c r="H367" i="6"/>
  <c r="G367" i="6"/>
  <c r="N360" i="6"/>
  <c r="M360" i="6"/>
  <c r="L360" i="6"/>
  <c r="K360" i="6"/>
  <c r="J360" i="6"/>
  <c r="I360" i="6"/>
  <c r="H360" i="6"/>
  <c r="G360" i="6"/>
  <c r="M355" i="6"/>
  <c r="K355" i="6"/>
  <c r="J355" i="6"/>
  <c r="I355" i="6"/>
  <c r="H355" i="6"/>
  <c r="G355" i="6"/>
  <c r="N324" i="6"/>
  <c r="N355" i="6" s="1"/>
  <c r="L324" i="6"/>
  <c r="L355" i="6" s="1"/>
  <c r="J324" i="6"/>
  <c r="H324" i="6"/>
  <c r="M322" i="6"/>
  <c r="K322" i="6"/>
  <c r="J322" i="6"/>
  <c r="I322" i="6"/>
  <c r="G322" i="6"/>
  <c r="N310" i="6"/>
  <c r="L310" i="6"/>
  <c r="L322" i="6" s="1"/>
  <c r="J310" i="6"/>
  <c r="H310" i="6"/>
  <c r="N303" i="6"/>
  <c r="N322" i="6" s="1"/>
  <c r="L303" i="6"/>
  <c r="J303" i="6"/>
  <c r="H303" i="6"/>
  <c r="H322" i="6" s="1"/>
  <c r="N275" i="6"/>
  <c r="L275" i="6"/>
  <c r="J275" i="6"/>
  <c r="H275" i="6"/>
  <c r="N160" i="6"/>
  <c r="L160" i="6"/>
  <c r="J160" i="6"/>
  <c r="H160" i="6"/>
  <c r="N150" i="6"/>
  <c r="L150" i="6"/>
  <c r="J150" i="6"/>
  <c r="H150" i="6"/>
  <c r="N126" i="6"/>
  <c r="L126" i="6"/>
  <c r="J126" i="6"/>
  <c r="H126" i="6"/>
  <c r="N121" i="6"/>
  <c r="N387" i="6" s="1"/>
  <c r="L121" i="6"/>
  <c r="L387" i="6" s="1"/>
  <c r="J121" i="6"/>
  <c r="J387" i="6" s="1"/>
  <c r="H121" i="6"/>
  <c r="H387" i="6" s="1"/>
  <c r="M116" i="6"/>
  <c r="K116" i="6"/>
  <c r="I116" i="6"/>
  <c r="H116" i="6"/>
  <c r="G116" i="6"/>
  <c r="N113" i="6"/>
  <c r="L113" i="6"/>
  <c r="L116" i="6" s="1"/>
  <c r="J113" i="6"/>
  <c r="J116" i="6" s="1"/>
  <c r="H113" i="6"/>
  <c r="N105" i="6"/>
  <c r="N116" i="6" s="1"/>
  <c r="L105" i="6"/>
  <c r="J105" i="6"/>
  <c r="H105" i="6"/>
  <c r="N104" i="6"/>
  <c r="M104" i="6"/>
  <c r="M118" i="6" s="1"/>
  <c r="M120" i="6" s="1"/>
  <c r="M386" i="6" s="1"/>
  <c r="L104" i="6"/>
  <c r="K104" i="6"/>
  <c r="K118" i="6" s="1"/>
  <c r="K120" i="6" s="1"/>
  <c r="K386" i="6" s="1"/>
  <c r="J104" i="6"/>
  <c r="I104" i="6"/>
  <c r="I118" i="6" s="1"/>
  <c r="I120" i="6" s="1"/>
  <c r="H104" i="6"/>
  <c r="G104" i="6"/>
  <c r="G118" i="6" s="1"/>
  <c r="G120" i="6" s="1"/>
  <c r="N99" i="6"/>
  <c r="M99" i="6"/>
  <c r="L99" i="6"/>
  <c r="K99" i="6"/>
  <c r="J99" i="6"/>
  <c r="I99" i="6"/>
  <c r="H99" i="6"/>
  <c r="G99" i="6"/>
  <c r="M93" i="6"/>
  <c r="K93" i="6"/>
  <c r="J93" i="6"/>
  <c r="I93" i="6"/>
  <c r="G93" i="6"/>
  <c r="N84" i="6"/>
  <c r="L84" i="6"/>
  <c r="L93" i="6" s="1"/>
  <c r="J84" i="6"/>
  <c r="H84" i="6"/>
  <c r="N80" i="6"/>
  <c r="N93" i="6" s="1"/>
  <c r="L80" i="6"/>
  <c r="J80" i="6"/>
  <c r="H80" i="6"/>
  <c r="H93" i="6" s="1"/>
  <c r="M77" i="6"/>
  <c r="K77" i="6"/>
  <c r="I77" i="6"/>
  <c r="G77" i="6"/>
  <c r="N71" i="6"/>
  <c r="L71" i="6"/>
  <c r="L77" i="6" s="1"/>
  <c r="J71" i="6"/>
  <c r="J77" i="6" s="1"/>
  <c r="H71" i="6"/>
  <c r="H77" i="6" s="1"/>
  <c r="N67" i="6"/>
  <c r="N77" i="6" s="1"/>
  <c r="L67" i="6"/>
  <c r="J67" i="6"/>
  <c r="H67" i="6"/>
  <c r="N62" i="6"/>
  <c r="L62" i="6"/>
  <c r="J62" i="6"/>
  <c r="H62" i="6"/>
  <c r="N43" i="6"/>
  <c r="L43" i="6"/>
  <c r="J43" i="6"/>
  <c r="H43" i="6"/>
  <c r="N42" i="6"/>
  <c r="M42" i="6"/>
  <c r="K42" i="6"/>
  <c r="I42" i="6"/>
  <c r="G42" i="6"/>
  <c r="N26" i="6"/>
  <c r="L26" i="6"/>
  <c r="L42" i="6" s="1"/>
  <c r="J26" i="6"/>
  <c r="J42" i="6" s="1"/>
  <c r="H26" i="6"/>
  <c r="H42" i="6" s="1"/>
  <c r="N25" i="6"/>
  <c r="M25" i="6"/>
  <c r="K25" i="6"/>
  <c r="I25" i="6"/>
  <c r="G25" i="6"/>
  <c r="N17" i="6"/>
  <c r="L17" i="6"/>
  <c r="L25" i="6" s="1"/>
  <c r="J17" i="6"/>
  <c r="J25" i="6" s="1"/>
  <c r="H17" i="6"/>
  <c r="H25" i="6" s="1"/>
  <c r="E104" i="4"/>
  <c r="J102" i="4"/>
  <c r="J104" i="4" s="1"/>
  <c r="I102" i="4"/>
  <c r="H102" i="4"/>
  <c r="G102" i="4"/>
  <c r="F102" i="4"/>
  <c r="E102" i="4"/>
  <c r="D102" i="4"/>
  <c r="D104" i="4" s="1"/>
  <c r="C102" i="4"/>
  <c r="J98" i="4"/>
  <c r="I98" i="4"/>
  <c r="I104" i="4" s="1"/>
  <c r="H98" i="4"/>
  <c r="G98" i="4"/>
  <c r="G104" i="4" s="1"/>
  <c r="F98" i="4"/>
  <c r="F104" i="4" s="1"/>
  <c r="E98" i="4"/>
  <c r="D98" i="4"/>
  <c r="C98" i="4"/>
  <c r="J92" i="4"/>
  <c r="I92" i="4"/>
  <c r="H92" i="4"/>
  <c r="H104" i="4" s="1"/>
  <c r="G92" i="4"/>
  <c r="F92" i="4"/>
  <c r="E92" i="4"/>
  <c r="D92" i="4"/>
  <c r="C92" i="4"/>
  <c r="C104" i="4" s="1"/>
  <c r="J87" i="4"/>
  <c r="I87" i="4"/>
  <c r="H87" i="4"/>
  <c r="G87" i="4"/>
  <c r="F87" i="4"/>
  <c r="E87" i="4"/>
  <c r="D87" i="4"/>
  <c r="C87" i="4"/>
  <c r="J81" i="4"/>
  <c r="I81" i="4"/>
  <c r="H81" i="4"/>
  <c r="G81" i="4"/>
  <c r="F81" i="4"/>
  <c r="E81" i="4"/>
  <c r="D81" i="4"/>
  <c r="C81" i="4"/>
  <c r="J66" i="4"/>
  <c r="J108" i="4" s="1"/>
  <c r="H66" i="4"/>
  <c r="H108" i="4" s="1"/>
  <c r="F66" i="4"/>
  <c r="F108" i="4" s="1"/>
  <c r="D66" i="4"/>
  <c r="D108" i="4" s="1"/>
  <c r="J61" i="4"/>
  <c r="I61" i="4"/>
  <c r="H61" i="4"/>
  <c r="G61" i="4"/>
  <c r="F61" i="4"/>
  <c r="E61" i="4"/>
  <c r="D61" i="4"/>
  <c r="C61" i="4"/>
  <c r="J58" i="4"/>
  <c r="I58" i="4"/>
  <c r="I63" i="4" s="1"/>
  <c r="I65" i="4" s="1"/>
  <c r="I107" i="4" s="1"/>
  <c r="H58" i="4"/>
  <c r="G58" i="4"/>
  <c r="G63" i="4" s="1"/>
  <c r="G65" i="4" s="1"/>
  <c r="G107" i="4" s="1"/>
  <c r="F58" i="4"/>
  <c r="F63" i="4" s="1"/>
  <c r="F65" i="4" s="1"/>
  <c r="F107" i="4" s="1"/>
  <c r="F109" i="4" s="1"/>
  <c r="E58" i="4"/>
  <c r="D58" i="4"/>
  <c r="C58" i="4"/>
  <c r="J53" i="4"/>
  <c r="I53" i="4"/>
  <c r="H53" i="4"/>
  <c r="H63" i="4" s="1"/>
  <c r="H65" i="4" s="1"/>
  <c r="G53" i="4"/>
  <c r="F53" i="4"/>
  <c r="E53" i="4"/>
  <c r="D53" i="4"/>
  <c r="C53" i="4"/>
  <c r="C63" i="4" s="1"/>
  <c r="C65" i="4" s="1"/>
  <c r="C107" i="4" s="1"/>
  <c r="J48" i="4"/>
  <c r="I48" i="4"/>
  <c r="H48" i="4"/>
  <c r="G48" i="4"/>
  <c r="F48" i="4"/>
  <c r="E48" i="4"/>
  <c r="D48" i="4"/>
  <c r="C48" i="4"/>
  <c r="J42" i="4"/>
  <c r="I42" i="4"/>
  <c r="H42" i="4"/>
  <c r="G42" i="4"/>
  <c r="F42" i="4"/>
  <c r="E42" i="4"/>
  <c r="D42" i="4"/>
  <c r="C42" i="4"/>
  <c r="J36" i="4"/>
  <c r="I36" i="4"/>
  <c r="H36" i="4"/>
  <c r="G36" i="4"/>
  <c r="F36" i="4"/>
  <c r="E36" i="4"/>
  <c r="D36" i="4"/>
  <c r="C36" i="4"/>
  <c r="J18" i="4"/>
  <c r="J17" i="4" s="1"/>
  <c r="J32" i="4" s="1"/>
  <c r="I18" i="4"/>
  <c r="I17" i="4" s="1"/>
  <c r="I32" i="4" s="1"/>
  <c r="H18" i="4"/>
  <c r="G18" i="4"/>
  <c r="G17" i="4" s="1"/>
  <c r="G32" i="4" s="1"/>
  <c r="F18" i="4"/>
  <c r="F17" i="4" s="1"/>
  <c r="F32" i="4" s="1"/>
  <c r="E18" i="4"/>
  <c r="D18" i="4"/>
  <c r="D17" i="4" s="1"/>
  <c r="D32" i="4" s="1"/>
  <c r="C18" i="4"/>
  <c r="H17" i="4"/>
  <c r="H32" i="4" s="1"/>
  <c r="E17" i="4"/>
  <c r="E32" i="4" s="1"/>
  <c r="C17" i="4"/>
  <c r="C32" i="4" s="1"/>
  <c r="E63" i="4" l="1"/>
  <c r="E65" i="4" s="1"/>
  <c r="E107" i="4" s="1"/>
  <c r="L383" i="6"/>
  <c r="N383" i="6"/>
  <c r="D63" i="4"/>
  <c r="D65" i="4" s="1"/>
  <c r="D107" i="4" s="1"/>
  <c r="D109" i="4" s="1"/>
  <c r="J63" i="4"/>
  <c r="J65" i="4" s="1"/>
  <c r="J107" i="4" s="1"/>
  <c r="J109" i="4" s="1"/>
  <c r="H118" i="6"/>
  <c r="H120" i="6" s="1"/>
  <c r="H386" i="6" s="1"/>
  <c r="H388" i="6" s="1"/>
  <c r="H107" i="4"/>
  <c r="H109" i="4" s="1"/>
  <c r="N118" i="6"/>
  <c r="N120" i="6" s="1"/>
  <c r="N386" i="6" s="1"/>
  <c r="N388" i="6" s="1"/>
  <c r="G386" i="6"/>
  <c r="J118" i="6"/>
  <c r="J120" i="6" s="1"/>
  <c r="J386" i="6" s="1"/>
  <c r="J388" i="6" s="1"/>
  <c r="I386" i="6"/>
  <c r="L118" i="6"/>
  <c r="L120" i="6" s="1"/>
  <c r="L386" i="6" s="1"/>
  <c r="L388" i="6" s="1"/>
</calcChain>
</file>

<file path=xl/sharedStrings.xml><?xml version="1.0" encoding="utf-8"?>
<sst xmlns="http://schemas.openxmlformats.org/spreadsheetml/2006/main" count="1569" uniqueCount="712">
  <si>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</si>
  <si>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</si>
  <si>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</si>
  <si>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</si>
  <si>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</si>
  <si>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</si>
  <si>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</si>
  <si>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</si>
  <si>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</si>
  <si>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</si>
  <si>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</si>
  <si>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</si>
  <si>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</si>
  <si>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</si>
  <si>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</si>
  <si>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</si>
  <si>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</si>
  <si>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</si>
  <si>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</si>
  <si>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</si>
  <si>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</si>
  <si>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</si>
  <si>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</si>
  <si>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</si>
  <si>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</si>
  <si>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</si>
  <si>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</si>
  <si>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</si>
  <si>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</si>
  <si>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</si>
  <si>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</si>
  <si>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</si>
  <si>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</si>
  <si>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</si>
  <si>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</si>
  <si>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</si>
  <si>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</si>
  <si>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</si>
  <si>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</si>
  <si>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</si>
  <si>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</si>
  <si>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</si>
  <si>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</si>
  <si>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</si>
  <si>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</si>
  <si>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</si>
  <si>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</si>
  <si>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</si>
  <si>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</si>
  <si>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</si>
  <si>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</si>
  <si>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</si>
  <si>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</si>
  <si>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</si>
  <si>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</si>
  <si>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</si>
  <si>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</si>
  <si>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</si>
  <si>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</si>
  <si>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</si>
  <si>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</si>
  <si>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</si>
  <si>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</si>
  <si>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</si>
  <si>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</si>
  <si>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</si>
  <si>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</si>
  <si>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</si>
  <si>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</si>
  <si>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</si>
  <si>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</si>
  <si>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</si>
  <si>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</si>
  <si>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</si>
  <si>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</si>
  <si>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</si>
  <si>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</si>
  <si>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</si>
  <si>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</si>
  <si>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</si>
  <si>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</si>
  <si>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</si>
  <si>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</si>
  <si>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</si>
  <si>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</si>
  <si>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</si>
  <si>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</si>
  <si>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</si>
  <si>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</si>
  <si>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</si>
  <si>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</si>
  <si>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</si>
  <si>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</si>
  <si>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</si>
  <si>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</si>
  <si>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</si>
  <si>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</si>
  <si>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</si>
  <si>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</si>
  <si>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</si>
  <si>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</si>
  <si>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</si>
  <si>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</si>
  <si>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</si>
  <si>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</si>
  <si>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</si>
  <si>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</si>
  <si>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</si>
  <si>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</si>
  <si>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</si>
  <si>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</si>
  <si>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</si>
  <si>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</si>
  <si>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</si>
  <si>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</si>
  <si>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</si>
  <si>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</si>
  <si>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</si>
  <si>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</si>
  <si>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</si>
  <si>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</si>
  <si>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</si>
  <si>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</si>
  <si>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</si>
  <si>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</si>
  <si>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</si>
  <si>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</si>
  <si>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</si>
  <si>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</si>
  <si>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</si>
  <si>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</si>
  <si>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</si>
  <si>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</si>
  <si>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</si>
  <si>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</si>
  <si>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</si>
  <si>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</si>
  <si>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</si>
  <si>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</si>
  <si>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</si>
  <si>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</si>
  <si>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</si>
  <si>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</si>
  <si>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</si>
  <si>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</si>
  <si>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</si>
  <si>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</si>
  <si>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</si>
  <si>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</si>
  <si>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</si>
  <si>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</si>
  <si>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</si>
  <si>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</si>
  <si>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</si>
  <si>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</si>
  <si>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</si>
  <si>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</si>
  <si>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</si>
  <si>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</si>
  <si>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</si>
  <si>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</si>
  <si>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</si>
  <si>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</si>
  <si>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</si>
  <si>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</si>
  <si>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</si>
  <si>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</si>
  <si>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</si>
  <si>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</si>
  <si>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</si>
  <si>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</si>
  <si>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</si>
  <si>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</si>
  <si>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</si>
  <si>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</si>
  <si>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</si>
  <si>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</si>
  <si>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</si>
  <si>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</si>
  <si>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</si>
  <si>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</si>
  <si>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</si>
  <si>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</si>
  <si>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Imposta di soggiorno</t>
  </si>
  <si>
    <t>E.1.01.01.51.000</t>
  </si>
  <si>
    <t>Tassa smaltimento rifiuti solidi urbani</t>
  </si>
  <si>
    <t>E.1.01.01.53.000</t>
  </si>
  <si>
    <t>Imposta comunale sulla pubblicità e diritto sulle pubbliche affissioni</t>
  </si>
  <si>
    <t>E.1.01.01.61.000</t>
  </si>
  <si>
    <t>Tributo comunale sui rifiuti e sui servizi</t>
  </si>
  <si>
    <t>E.1.01.01.99.000</t>
  </si>
  <si>
    <t>Altre imposte, tasse e proventi assimilati n.a.c.</t>
  </si>
  <si>
    <t/>
  </si>
  <si>
    <t>Altro...</t>
  </si>
  <si>
    <t>1.0101 - 1104/1104/1 - IMU da verifica e controllo</t>
  </si>
  <si>
    <t>E.1.01.01.06.000 - Imposta municipale propria</t>
  </si>
  <si>
    <t>E.1.01.01.06.002 - Imposte municipale propria riscosse a seguito di attività di verifica e controllo</t>
  </si>
  <si>
    <t>Manuale</t>
  </si>
  <si>
    <t>1.0101 - 1104/1104/99 - U.E.B. 111104 - IMPOSTA MUNICIPALE PROPRIA - I.M.U.</t>
  </si>
  <si>
    <t xml:space="preserve"> - </t>
  </si>
  <si>
    <t>Percentuale</t>
  </si>
  <si>
    <t>1.0101 - 1105/1105/99 - U.E.B. 1.1.1105 - IMPOSTA DI SOGGIORNO</t>
  </si>
  <si>
    <t>E.1.01.01.41.000 - Imposta di soggiorno</t>
  </si>
  <si>
    <t>1.0101 - 1106/1106/1 - Irpef da coattiva</t>
  </si>
  <si>
    <t>E.1.01.01.16.000 - Addizionale comunale IRPEF</t>
  </si>
  <si>
    <t>E.1.01.01.16.002 - Addizionale comunale IRPEF riscossa a seguito di attività di verifica e controllo</t>
  </si>
  <si>
    <t>Dodicesimi</t>
  </si>
  <si>
    <t>1.0101 - 1201/1201/1 - TARI - Riscossa a seguito dell'attività ordinaria di gestione</t>
  </si>
  <si>
    <t>E.1.01.01.51.000 - Tassa smaltimento rifiuti solidi urbani</t>
  </si>
  <si>
    <t>E.1.01.01.51.001 - Tassa smaltimento rifiuti solidi urbani riscossa a seguito dell'attività ordinaria di gestione</t>
  </si>
  <si>
    <t>1.0101 - 1201/1201/2 - TARI  - Riscossa a seguito dell'attività di verifica e controllo</t>
  </si>
  <si>
    <t>E.1.01.01.51.002 - Tassa smaltimento rifiuti solidi urbani riscossa a seguito di attività di verifica e controllo</t>
  </si>
  <si>
    <t>2.0101 - 2101/2101/99 - U.E.B. 212101 - TRASFERIMENTO CORRENTE DALLO STATO PER SERVIZI INDISPENSABILI</t>
  </si>
  <si>
    <t>E.2.01.01.01.000 - Trasferimenti correnti da Amministrazioni Centrali</t>
  </si>
  <si>
    <t>2.0101 - 2102/2102/1 - Trasferimenti compensativi  statali minori introiti IMU (ex TASI) art. 7bis, commi 1 e 2, dl34/2019 e art. 1, comma 751, l 160/2019</t>
  </si>
  <si>
    <t>E.2.01.01.01.001 - Trasferimenti correnti da Ministeri</t>
  </si>
  <si>
    <t>2.0101 - 2102/2102/99 - Trasferimenti da amm. centrali per finalità</t>
  </si>
  <si>
    <t>2.0101 - 2105/2105/1 - Trasferimento erariale con vincolo di destinazione per elezioni e referendum - amm. centrali</t>
  </si>
  <si>
    <t>2.0101 - 2110/2110/1 - Legge 482/1999 Minoranze linguistiche storiche - Trasferimenti corr. da amm. centrali</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</si>
  <si>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</si>
  <si>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</si>
  <si>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</si>
  <si>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</si>
  <si>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</si>
  <si>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</si>
  <si>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</si>
  <si>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</si>
  <si>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</si>
  <si>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</si>
  <si>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</si>
  <si>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</si>
  <si>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</si>
  <si>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</si>
  <si>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</si>
  <si>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</si>
  <si>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</si>
  <si>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</si>
  <si>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</si>
  <si>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</si>
  <si>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</si>
  <si>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</si>
  <si>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</si>
  <si>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</si>
  <si>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</si>
  <si>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</si>
  <si>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</si>
  <si>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</si>
  <si>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</si>
  <si>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3.0100 - 3121/3121/50 - Componenti perequative TARI</t>
  </si>
  <si>
    <t>3.0100 - 3122/3122/99 - U.E.B. 313122 - PROVENTI DA MUSEO</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</si>
  <si>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</si>
  <si>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</si>
  <si>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</si>
  <si>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</si>
  <si>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</si>
  <si>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</si>
  <si>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</si>
  <si>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</si>
  <si>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</si>
  <si>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</si>
  <si>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</si>
  <si>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</si>
  <si>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</si>
  <si>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</si>
  <si>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Semestrale</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</si>
  <si>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</si>
  <si>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</si>
  <si>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</si>
  <si>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</si>
  <si>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</si>
  <si>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</si>
  <si>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</si>
  <si>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</si>
  <si>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</si>
  <si>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</si>
  <si>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</si>
  <si>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</si>
  <si>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</si>
  <si>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3.0500 - 3504/3504/99 - Rimborsi da Assicurazioni</t>
  </si>
  <si>
    <t>E.3.05.01.01.000 - Indennizzi di assicurazione contro i danni</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</si>
  <si>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</si>
  <si>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</si>
  <si>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</si>
  <si>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</si>
  <si>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</si>
  <si>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</si>
  <si>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</si>
  <si>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4.0100 - 4510/4510/1 - Condoni edilizi e sanatorie opere edilizie abusive</t>
  </si>
  <si>
    <t>E.4.01.01.01.000 - Condoni edilizi e sanatoria opere edilizie abusive</t>
  </si>
  <si>
    <t>E.4.01.01.01.001 - Condoni edilizi e sanatoria opere edilizie abusive</t>
  </si>
  <si>
    <t>4.0200 - 4401/4401/1 - Contributi agli investimenti da BIM</t>
  </si>
  <si>
    <t>E.4.02.01.02.000 - Contributi agli investimenti da Amministrazioni Locali</t>
  </si>
  <si>
    <t>4.0200 - 4404/4404/2 - Contributo per efficientamento energetico</t>
  </si>
  <si>
    <t>E.4.02.01.02.001 - Contributi agli investimenti da Regioni e province autonome</t>
  </si>
  <si>
    <t>4.0200 - 4404/4404/3 - Contributi RAVA</t>
  </si>
  <si>
    <t>4.0300 - 4321/4321/3 - Trasferimento art. 27 l.r. 22/2021 Interventi a favore dei Comuni - operer minori di pubblica utilità</t>
  </si>
  <si>
    <t>E.4.03.10.02.000 - Altri trasferimenti in conto capitale da Amministrazioni Locali</t>
  </si>
  <si>
    <t>E.4.03.10.02.001 - Altri trasferimenti in conto capitale da Regioni e province autonome</t>
  </si>
  <si>
    <t>4.0300 - 4321/4321/4 - Trasferimenti per investimenti da ministeri</t>
  </si>
  <si>
    <t>E.4.03.10.01.000 - Altri trasferimenti in conto capitale da Amministrazioni Centrali</t>
  </si>
  <si>
    <t>E.4.03.10.01.001 - Altri trasferimenti in conto capitale da Ministeri</t>
  </si>
  <si>
    <t>4.0300 - 4325/4325/99 - Contributo regionale, ai sensi della l.r 9/2005 - contributo del servizio di soccorso sulle piste di sci di fondo</t>
  </si>
  <si>
    <t>4.0300 - 4401/4401/99 - U.E.B. 444401 - CONTRIBUTI BIM PER INVESTIMENTI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</si>
  <si>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</si>
  <si>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</si>
  <si>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</si>
  <si>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</si>
  <si>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</si>
  <si>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</si>
  <si>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</si>
  <si>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</si>
  <si>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</si>
  <si>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</si>
  <si>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</si>
  <si>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</si>
  <si>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</si>
  <si>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</si>
  <si>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</si>
  <si>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</si>
  <si>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</si>
  <si>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</si>
  <si>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</si>
  <si>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</si>
  <si>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</si>
  <si>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</si>
  <si>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</si>
  <si>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</si>
  <si>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</si>
  <si>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</si>
  <si>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</si>
  <si>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</si>
  <si>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</si>
  <si>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</si>
  <si>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</si>
  <si>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</si>
  <si>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</si>
  <si>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</si>
  <si>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</si>
  <si>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</si>
  <si>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</si>
  <si>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</si>
  <si>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</si>
  <si>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</si>
  <si>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</si>
  <si>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</si>
  <si>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</si>
  <si>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</si>
  <si>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</si>
  <si>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</si>
  <si>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</si>
  <si>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</si>
  <si>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</si>
  <si>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</si>
  <si>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</si>
  <si>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</si>
  <si>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</si>
  <si>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</si>
  <si>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</si>
  <si>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</si>
  <si>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</si>
  <si>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</si>
  <si>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</si>
  <si>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</si>
  <si>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</si>
  <si>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</si>
  <si>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</si>
  <si>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</si>
  <si>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</si>
  <si>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</si>
  <si>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</si>
  <si>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</si>
  <si>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</si>
  <si>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</si>
  <si>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</si>
  <si>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</si>
  <si>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</si>
  <si>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</si>
  <si>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</si>
  <si>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</si>
  <si>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</si>
  <si>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</si>
  <si>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</si>
  <si>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</si>
  <si>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</si>
  <si>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</si>
  <si>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</si>
  <si>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</si>
  <si>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</si>
  <si>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</si>
  <si>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</si>
  <si>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</si>
  <si>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</si>
  <si>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</si>
  <si>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</si>
  <si>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01.01.1 - 10302/10302/75 - Forniture organi istituzionali</t>
  </si>
  <si>
    <t>U.1.03.01.02.000 - Altri beni di consumo</t>
  </si>
  <si>
    <t>01.02.1 - 10202/10202/5 - Prodotti ufficio - Segreteria</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</si>
  <si>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</si>
  <si>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</si>
  <si>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</si>
  <si>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</si>
  <si>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</si>
  <si>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</si>
  <si>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</si>
  <si>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</si>
  <si>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</si>
  <si>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</si>
  <si>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</si>
  <si>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</si>
  <si>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</si>
  <si>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</si>
  <si>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</si>
  <si>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</si>
  <si>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</si>
  <si>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</si>
  <si>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</si>
  <si>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</si>
  <si>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</si>
  <si>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</si>
  <si>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</si>
  <si>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</si>
  <si>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</si>
  <si>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</si>
  <si>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</si>
  <si>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</si>
  <si>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</si>
  <si>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</si>
  <si>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</si>
  <si>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</si>
  <si>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</si>
  <si>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</si>
  <si>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</si>
  <si>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</si>
  <si>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</si>
  <si>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</si>
  <si>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</si>
  <si>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</si>
  <si>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</si>
  <si>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</si>
  <si>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</si>
  <si>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</si>
  <si>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</si>
  <si>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</si>
  <si>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</si>
  <si>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</si>
  <si>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</si>
  <si>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</si>
  <si>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</si>
  <si>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</si>
  <si>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</si>
  <si>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</si>
  <si>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</si>
  <si>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</si>
  <si>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</si>
  <si>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</si>
  <si>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</si>
  <si>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</si>
  <si>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</si>
  <si>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</si>
  <si>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</si>
  <si>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</si>
  <si>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</si>
  <si>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</si>
  <si>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</si>
  <si>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</si>
  <si>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</si>
  <si>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</si>
  <si>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</si>
  <si>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</si>
  <si>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</si>
  <si>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</si>
  <si>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</si>
  <si>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</si>
  <si>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</si>
  <si>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</si>
  <si>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</si>
  <si>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</si>
  <si>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</si>
  <si>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</si>
  <si>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</si>
  <si>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</si>
  <si>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</si>
  <si>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</si>
  <si>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</si>
  <si>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</si>
  <si>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</si>
  <si>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</si>
  <si>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</si>
  <si>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</si>
  <si>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</si>
  <si>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</si>
  <si>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</si>
  <si>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</si>
  <si>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</si>
  <si>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</si>
  <si>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</si>
  <si>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</si>
  <si>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</si>
  <si>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</si>
  <si>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</si>
  <si>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</si>
  <si>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</si>
  <si>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</si>
  <si>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</si>
  <si>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</si>
  <si>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</si>
  <si>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</si>
  <si>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</si>
  <si>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</si>
  <si>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</si>
  <si>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</si>
  <si>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</si>
  <si>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05.02.1 - 10202/10202/58 - U.E.B. 10202 -  CDC 2104- FP 1249 COLLABORAZIONI ESTERNE SPORTELLI LINGUISTICI</t>
  </si>
  <si>
    <t>05.02.1 - 10302/10302/20 - MANIFESTAZIONI CULTURALI  E INTERVENTI A SOSTEGNO DELLE TRADIZIONI MATERIALI E MANUTENZIONI ORDINARIE</t>
  </si>
  <si>
    <t>06.01.1 - 10202/10202/94 - Attività ricreative e altri servizi</t>
  </si>
  <si>
    <t>06.01.1 - 10302/10302/21 - Pista di fondo - Servizio direzione piste e servizio di pisteur secouriste</t>
  </si>
  <si>
    <t>06.01.1 - 10302/10302/43 - AVEF - Pista di fondo</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</si>
  <si>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</si>
  <si>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</si>
  <si>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</si>
  <si>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</si>
  <si>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</si>
  <si>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</si>
  <si>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</si>
  <si>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</si>
  <si>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</si>
  <si>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</si>
  <si>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</si>
  <si>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</si>
  <si>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</si>
  <si>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</si>
  <si>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</si>
  <si>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</si>
  <si>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</si>
  <si>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</si>
  <si>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</si>
  <si>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</si>
  <si>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</si>
  <si>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</si>
  <si>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</si>
  <si>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</si>
  <si>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</si>
  <si>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</si>
  <si>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</si>
  <si>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</si>
  <si>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12.09.1 - 10202/10202/71 - CIMITERO COMUNALE ALTRI SERVIZI ESTERNI</t>
  </si>
  <si>
    <t>12.09.1 - 10202/10202/72 - CIMITERO COMUNALE ENERGIA ELETTRICA</t>
  </si>
  <si>
    <t>12.09.1 - 10302/10302/39 - CIMITERO COMUNALE MANUTENZIONI ORDINARIE</t>
  </si>
  <si>
    <t>13.07.1 - 10202/10202/75 - SERVIZIO IDRICO INTEGRATO AMBULATORIO MEDICO</t>
  </si>
  <si>
    <t>16.01.1 - 10202/10202/76 - CAMPANA BATAILLES DES REINES</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</si>
  <si>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</si>
  <si>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</si>
  <si>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</si>
  <si>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</si>
  <si>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</si>
  <si>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</si>
  <si>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</si>
  <si>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</si>
  <si>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</si>
  <si>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01.06.1 - 10203/10203/7 - Ufficio tecnico - Spese per pratiche espropriative e SUA</t>
  </si>
  <si>
    <t>U.1.04.01.01.999 - Trasferimenti correnti a altre Amministrazioni Centrali n.a.c.</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</si>
  <si>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</si>
  <si>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</si>
  <si>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</si>
  <si>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</si>
  <si>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</si>
  <si>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</si>
  <si>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</si>
  <si>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04.01.1 - 10203/10203/32 - Trasferimenti a istituzione scolastica</t>
  </si>
  <si>
    <t>U.1.04.01.02.999 - Trasferimenti correnti a altre Amministrazioni Locali n.a.c.</t>
  </si>
  <si>
    <t>04.02.1 - 10203/10203/33 - Trasferimenti a istituzione scolastica</t>
  </si>
  <si>
    <t>04.07.1 - 10202/10202/97 - Contributo a studenti per trasporti</t>
  </si>
  <si>
    <t>U.1.04.02.05.000 - Altri trasferimenti a famiglie</t>
  </si>
  <si>
    <t>U.1.04.02.05.999 - Altri trasferimenti a famiglie n.a.c.</t>
  </si>
  <si>
    <t>05.02.1 - 10203/10203/9 - TRASFERIMENTO PER SPORTELLI LINGUISTICI E CONTRIBUTI</t>
  </si>
  <si>
    <t>05.02.1 - 10203/10203/11 - TRASFERIMENTO SAINT JEAN BIBLIOTECA</t>
  </si>
  <si>
    <t>06.01.1 - 10203/10203/10 - CONTRIBUTI E FONDAZIONE MEZZALAMA</t>
  </si>
  <si>
    <t>06.01.1 - 10203/10203/29 - TRASFERIMENTI CORRENTI -amministrazioni locali</t>
  </si>
  <si>
    <t>07.01.1 - 10203/10203/12 - CONTRIBUTI CONSORZIO et alia</t>
  </si>
  <si>
    <t>09.03.1 - 10203/10203/14 - Trasferimento Unité Walser per il servizio di raccolta, trasporto e smaltimento dei rifiuti solidi</t>
  </si>
  <si>
    <t>09.03.1 - 10303/10303/17 - Trasferimenti correnti ad amministrazioni centrali es. CSEA ARERA</t>
  </si>
  <si>
    <t>U.1.04.01.01.010 - Trasferimenti correnti a autorità amministrative indipendenti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</si>
  <si>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</si>
  <si>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</si>
  <si>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</si>
  <si>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</si>
  <si>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</si>
  <si>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</si>
  <si>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</si>
  <si>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</si>
  <si>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</si>
  <si>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</si>
  <si>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</si>
  <si>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</si>
  <si>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</si>
  <si>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</si>
  <si>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</si>
  <si>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</si>
  <si>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</si>
  <si>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</si>
  <si>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</si>
  <si>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</si>
  <si>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</si>
  <si>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</si>
  <si>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</si>
  <si>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</si>
  <si>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</si>
  <si>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</si>
  <si>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</si>
  <si>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</si>
  <si>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</si>
  <si>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</si>
  <si>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</si>
  <si>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</si>
  <si>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</si>
  <si>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</si>
  <si>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</si>
  <si>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</si>
  <si>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</si>
  <si>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</si>
  <si>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</si>
  <si>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</si>
  <si>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</si>
  <si>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</si>
  <si>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</si>
  <si>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20.01.1 - 10106/10106/3 - FONDO DI RISERVA DI CASSA</t>
  </si>
  <si>
    <t>U.1.10.01.01.000 - Fondo di riserva</t>
  </si>
  <si>
    <t>U.1.10.01.01.001 - Fondi di riserva</t>
  </si>
  <si>
    <t>01.02.2 - 20201/20201/5 - Hardware -postazione di lavoro segreteria</t>
  </si>
  <si>
    <t>U.2.02.01.07.000 - Hardware</t>
  </si>
  <si>
    <t>U.2.02.01.07.002 - Postazioni di lavoro</t>
  </si>
  <si>
    <t>01.03.2 - 20301/20301/14 - Hardware - postazioni di lavoro servizi finanziari</t>
  </si>
  <si>
    <t>01.05.2 - 20201/20201/14 - Arredi</t>
  </si>
  <si>
    <t>U.2.02.01.03.000 - Mobili e arredi</t>
  </si>
  <si>
    <t>01.05.2 - 20301/20301/5 - MANUTENZIONE STRAORDINARIA IMMOBILI</t>
  </si>
  <si>
    <t>U.2.02.01.09.000 - Beni immobili</t>
  </si>
  <si>
    <t>01.05.2 - 20401/20401/18 - Acquisizione aree - Espropri</t>
  </si>
  <si>
    <t>01.05.2 - 20401/20401/35 - Bivacco Passera</t>
  </si>
  <si>
    <t>U.2.02.01.09.999 - Beni immobili n.a.c.</t>
  </si>
  <si>
    <t>01.05.2 - 20401/20401/36 - Sport Hus</t>
  </si>
  <si>
    <t>01.08.2 - 20201/20201/1 - ACQUISTO SOFTWARE</t>
  </si>
  <si>
    <t>U.2.02.03.02.000 - Software</t>
  </si>
  <si>
    <t>U.2.02.03.02.001 - Sviluppo software e manutenzione evolutiva</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</si>
  <si>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</si>
  <si>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</si>
  <si>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</si>
  <si>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</si>
  <si>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03.02.2 - 20201/20201/9 - Acquisto software - Polizia locale</t>
  </si>
  <si>
    <t>U.2.02.03.02.002 - Acquisto software</t>
  </si>
  <si>
    <t>05.02.2 - 20401/20401/20 - Interventi a sostegno della cultura</t>
  </si>
  <si>
    <t>U.2.02.01.99.000 - Altri beni materiali</t>
  </si>
  <si>
    <t>U.2.02.01.99.999 - Altri beni materiali diversi</t>
  </si>
  <si>
    <t>06.01.2 - 20301/20301/1 - Impianti sportivi</t>
  </si>
  <si>
    <t>U.2.02.03.05.000 - Incarichi professionali per la realizzazione di investimenti</t>
  </si>
  <si>
    <t>U.2.02.03.05.001 - Incarichi professionali per la realizzazione di investimenti</t>
  </si>
  <si>
    <t>06.01.2 - 20401/20401/50 - Impianti sportivi</t>
  </si>
  <si>
    <t>U.2.02.01.09.016 - Impianti sportivi</t>
  </si>
  <si>
    <t>06.01.2 - 20401/20401/66 - LAVORI SPORT HUS</t>
  </si>
  <si>
    <t>07.01.2 - 20301/20301/20 - Turismo - Attrezzature</t>
  </si>
  <si>
    <t>U.2.02.01.05.000 - Attrezzature</t>
  </si>
  <si>
    <t>U.2.02.01.05.999 - Attrezzature n.a.c.</t>
  </si>
  <si>
    <t>07.01.2 - 20401/20401/21 - Incarichi professionali per investimenti</t>
  </si>
  <si>
    <t>07.01.2 - 20401/20401/37 - Opere d'ingegno e diritti d'autore</t>
  </si>
  <si>
    <t>U.2.02.03.04.000 - Opere dell'ingegno e Diritti d'autore</t>
  </si>
  <si>
    <t>U.2.02.03.04.001 - Opere dell'ingegno e Diritti d'autore</t>
  </si>
  <si>
    <t>08.01.2 - 20401/20401/31 - PRGC - Piano Regolatore Generale Comunale</t>
  </si>
  <si>
    <t>09.04.2 - 20401/20401/11 - Rifacimento tratto di acquedotto tra le località Hockenestein e Tache</t>
  </si>
  <si>
    <t>U.2.02.01.09.010 - Infrastrutture idrauliche</t>
  </si>
  <si>
    <t>09.04.2 - 20401/20401/24 - Vasca Tchaval</t>
  </si>
  <si>
    <t>09.04.2 - 20401/20401/29 - Acquedotto Edelboden</t>
  </si>
  <si>
    <t>10.05.2 - 20301/20301/6 - MANUTENZIONE STRADE PIAZZE VIE E MARCIAPIEDI</t>
  </si>
  <si>
    <t>10.05.2 - 20301/20301/11 - PUBBLICA ILLUMINAZIONE</t>
  </si>
  <si>
    <t>U.2.02.01.09.012 - Infrastrutture stradali</t>
  </si>
  <si>
    <t>17.01.2 - 20401/20401/32 - Centralina Hockenestein</t>
  </si>
  <si>
    <t>U.2.02.01.04.000 - Impianti e macchinari</t>
  </si>
  <si>
    <t>U.2.02.01.04.002 - Impianti</t>
  </si>
  <si>
    <t>07.01.2 - 20202/20202/2 - Portali comprensorio Monte Rosa e Gressoney e altri</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</si>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</sst>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opLeftCell="A115" zoomScale="85" zoomScaleNormal="85" workbookViewId="0">
      <selection activeCell="A7" sqref="A7:J7"/>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2774308.08</v>
      </c>
      <c r="D14" s="63">
        <v>2408339.81</v>
      </c>
      <c r="E14" s="33"/>
      <c r="F14" s="33"/>
      <c r="G14" s="33"/>
      <c r="H14" s="33"/>
      <c r="I14" s="33"/>
      <c r="J14" s="33"/>
    </row>
    <row r="15" spans="1:10" s="37" customFormat="1" x14ac:dyDescent="0.2">
      <c r="A15" s="31"/>
      <c r="B15" s="35" t="s">
        <v>157</v>
      </c>
      <c r="C15" s="15"/>
      <c r="D15" s="63">
        <v>365996.33</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108896.12</v>
      </c>
      <c r="D17" s="65">
        <f t="shared" si="0"/>
        <v>128870.41</v>
      </c>
      <c r="E17" s="65">
        <f t="shared" si="0"/>
        <v>639851.96</v>
      </c>
      <c r="F17" s="65">
        <f t="shared" si="0"/>
        <v>177309.64</v>
      </c>
      <c r="G17" s="65">
        <f t="shared" si="0"/>
        <v>689994.87999999989</v>
      </c>
      <c r="H17" s="65">
        <f t="shared" si="0"/>
        <v>806280.99</v>
      </c>
      <c r="I17" s="65">
        <f t="shared" si="0"/>
        <v>1342320.0399999998</v>
      </c>
      <c r="J17" s="66">
        <f t="shared" si="0"/>
        <v>1507868.4300000002</v>
      </c>
    </row>
    <row r="18" spans="1:10" x14ac:dyDescent="0.25">
      <c r="A18" s="43" t="s">
        <v>147</v>
      </c>
      <c r="B18" s="42" t="s">
        <v>148</v>
      </c>
      <c r="C18" s="67">
        <f t="shared" ref="C18:J18" si="1">SUM(C19:C27)</f>
        <v>108896.12</v>
      </c>
      <c r="D18" s="68">
        <f t="shared" si="1"/>
        <v>128870.41</v>
      </c>
      <c r="E18" s="69">
        <f t="shared" si="1"/>
        <v>639851.96</v>
      </c>
      <c r="F18" s="68">
        <f t="shared" si="1"/>
        <v>177309.64</v>
      </c>
      <c r="G18" s="69">
        <f t="shared" si="1"/>
        <v>689994.87999999989</v>
      </c>
      <c r="H18" s="69">
        <f t="shared" si="1"/>
        <v>806280.99</v>
      </c>
      <c r="I18" s="69">
        <f t="shared" si="1"/>
        <v>1342320.0399999998</v>
      </c>
      <c r="J18" s="70">
        <f t="shared" si="1"/>
        <v>1507868.4300000002</v>
      </c>
    </row>
    <row r="19" spans="1:10" x14ac:dyDescent="0.25">
      <c r="A19" s="43" t="s">
        <v>142</v>
      </c>
      <c r="B19" s="42" t="s">
        <v>154</v>
      </c>
      <c r="C19" s="71">
        <v>44165.26</v>
      </c>
      <c r="D19" s="72">
        <v>12792.34</v>
      </c>
      <c r="E19" s="73">
        <v>496083.05</v>
      </c>
      <c r="F19" s="73">
        <v>33113.129999999997</v>
      </c>
      <c r="G19" s="73">
        <v>527513.22</v>
      </c>
      <c r="H19" s="73">
        <v>501920.46</v>
      </c>
      <c r="I19" s="72">
        <v>1019607.67</v>
      </c>
      <c r="J19" s="74">
        <v>975302.47</v>
      </c>
    </row>
    <row r="20" spans="1:10" x14ac:dyDescent="0.25">
      <c r="A20" s="43" t="s">
        <v>141</v>
      </c>
      <c r="B20" s="42" t="s">
        <v>140</v>
      </c>
      <c r="C20" s="71"/>
      <c r="D20" s="72">
        <v>11.24</v>
      </c>
      <c r="E20" s="73"/>
      <c r="F20" s="73">
        <v>29.13</v>
      </c>
      <c r="G20" s="73"/>
      <c r="H20" s="73">
        <v>47.02</v>
      </c>
      <c r="I20" s="72">
        <v>9.82</v>
      </c>
      <c r="J20" s="74">
        <v>64.92</v>
      </c>
    </row>
    <row r="21" spans="1:10" x14ac:dyDescent="0.25">
      <c r="A21" s="43" t="s">
        <v>139</v>
      </c>
      <c r="B21" s="42" t="s">
        <v>183</v>
      </c>
      <c r="C21" s="71">
        <v>35420.9</v>
      </c>
      <c r="D21" s="72">
        <v>105379.5</v>
      </c>
      <c r="E21" s="73">
        <v>97544.2</v>
      </c>
      <c r="F21" s="73">
        <v>105922.5</v>
      </c>
      <c r="G21" s="73">
        <v>115693.95</v>
      </c>
      <c r="H21" s="73">
        <v>255922.5</v>
      </c>
      <c r="I21" s="72">
        <v>129979.45</v>
      </c>
      <c r="J21" s="74">
        <v>291799.5</v>
      </c>
    </row>
    <row r="22" spans="1:10" x14ac:dyDescent="0.25">
      <c r="A22" s="43" t="s">
        <v>184</v>
      </c>
      <c r="B22" s="42" t="s">
        <v>185</v>
      </c>
      <c r="C22" s="71">
        <v>28614.42</v>
      </c>
      <c r="D22" s="72">
        <v>10687.33</v>
      </c>
      <c r="E22" s="73">
        <v>38518.959999999999</v>
      </c>
      <c r="F22" s="73">
        <v>38244.879999999997</v>
      </c>
      <c r="G22" s="73">
        <v>39081.96</v>
      </c>
      <c r="H22" s="73">
        <v>48391.01</v>
      </c>
      <c r="I22" s="72">
        <v>181599.94</v>
      </c>
      <c r="J22" s="74">
        <v>240701.54</v>
      </c>
    </row>
    <row r="23" spans="1:10" x14ac:dyDescent="0.25">
      <c r="A23" s="43" t="s">
        <v>186</v>
      </c>
      <c r="B23" s="42" t="s">
        <v>187</v>
      </c>
      <c r="C23" s="71">
        <v>142.91999999999999</v>
      </c>
      <c r="D23" s="72"/>
      <c r="E23" s="73">
        <v>142.91999999999999</v>
      </c>
      <c r="F23" s="73"/>
      <c r="G23" s="73">
        <v>142.91999999999999</v>
      </c>
      <c r="H23" s="73"/>
      <c r="I23" s="72">
        <v>142.91999999999999</v>
      </c>
      <c r="J23" s="74"/>
    </row>
    <row r="24" spans="1:10" x14ac:dyDescent="0.25">
      <c r="A24" s="43" t="s">
        <v>188</v>
      </c>
      <c r="B24" s="42" t="s">
        <v>189</v>
      </c>
      <c r="C24" s="71"/>
      <c r="D24" s="72"/>
      <c r="E24" s="73">
        <v>4120.95</v>
      </c>
      <c r="F24" s="73"/>
      <c r="G24" s="73">
        <v>4120.95</v>
      </c>
      <c r="H24" s="73"/>
      <c r="I24" s="72">
        <v>7342.22</v>
      </c>
      <c r="J24" s="74"/>
    </row>
    <row r="25" spans="1:10" x14ac:dyDescent="0.25">
      <c r="A25" s="43" t="s">
        <v>190</v>
      </c>
      <c r="B25" s="42" t="s">
        <v>191</v>
      </c>
      <c r="C25" s="71">
        <v>552.62</v>
      </c>
      <c r="D25" s="72"/>
      <c r="E25" s="73">
        <v>3441.88</v>
      </c>
      <c r="F25" s="73"/>
      <c r="G25" s="73">
        <v>3441.88</v>
      </c>
      <c r="H25" s="73"/>
      <c r="I25" s="72">
        <v>3638.02</v>
      </c>
      <c r="J25" s="74"/>
    </row>
    <row r="26" spans="1:10" x14ac:dyDescent="0.25">
      <c r="A26" s="43" t="s">
        <v>192</v>
      </c>
      <c r="B26" s="42" t="s">
        <v>193</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c r="E31" s="73"/>
      <c r="F31" s="73"/>
      <c r="G31" s="73"/>
      <c r="H31" s="73"/>
      <c r="I31" s="73"/>
      <c r="J31" s="74"/>
    </row>
    <row r="32" spans="1:10" ht="30" x14ac:dyDescent="0.25">
      <c r="A32" s="45" t="s">
        <v>5</v>
      </c>
      <c r="B32" s="46" t="s">
        <v>136</v>
      </c>
      <c r="C32" s="75">
        <f t="shared" ref="C32:J32" si="2">+C17+C31</f>
        <v>108896.12</v>
      </c>
      <c r="D32" s="76">
        <f t="shared" si="2"/>
        <v>128870.41</v>
      </c>
      <c r="E32" s="76">
        <f t="shared" si="2"/>
        <v>639851.96</v>
      </c>
      <c r="F32" s="76">
        <f t="shared" si="2"/>
        <v>177309.64</v>
      </c>
      <c r="G32" s="76">
        <f t="shared" si="2"/>
        <v>689994.87999999989</v>
      </c>
      <c r="H32" s="76">
        <f t="shared" si="2"/>
        <v>806280.99</v>
      </c>
      <c r="I32" s="76">
        <f t="shared" si="2"/>
        <v>1342320.0399999998</v>
      </c>
      <c r="J32" s="77">
        <f t="shared" si="2"/>
        <v>1507868.4300000002</v>
      </c>
    </row>
    <row r="33" spans="1:10" s="47" customFormat="1" x14ac:dyDescent="0.25">
      <c r="A33" s="43" t="s">
        <v>17</v>
      </c>
      <c r="B33" s="42" t="s">
        <v>16</v>
      </c>
      <c r="C33" s="78"/>
      <c r="D33" s="79">
        <v>0</v>
      </c>
      <c r="E33" s="79">
        <v>12032.43</v>
      </c>
      <c r="F33" s="80">
        <v>0</v>
      </c>
      <c r="G33" s="80">
        <v>22454.34</v>
      </c>
      <c r="H33" s="80">
        <v>512.42999999999995</v>
      </c>
      <c r="I33" s="81">
        <v>22460.560000000001</v>
      </c>
      <c r="J33" s="82">
        <v>2512.4299999999998</v>
      </c>
    </row>
    <row r="34" spans="1:10" x14ac:dyDescent="0.25">
      <c r="A34" s="43" t="s">
        <v>19</v>
      </c>
      <c r="B34" s="42" t="s">
        <v>18</v>
      </c>
      <c r="C34" s="78">
        <v>277127.71999999997</v>
      </c>
      <c r="D34" s="79">
        <v>145115.4</v>
      </c>
      <c r="E34" s="79">
        <v>469276.93</v>
      </c>
      <c r="F34" s="80">
        <v>446653.84</v>
      </c>
      <c r="G34" s="80">
        <v>800166.96</v>
      </c>
      <c r="H34" s="80">
        <v>746731.9</v>
      </c>
      <c r="I34" s="81">
        <v>933633.66</v>
      </c>
      <c r="J34" s="82">
        <v>893419.96</v>
      </c>
    </row>
    <row r="35" spans="1:10" x14ac:dyDescent="0.25">
      <c r="A35" s="43"/>
      <c r="B35" s="42" t="s">
        <v>120</v>
      </c>
      <c r="C35" s="78">
        <v>0</v>
      </c>
      <c r="D35" s="79">
        <v>26144.6</v>
      </c>
      <c r="E35" s="79">
        <v>0</v>
      </c>
      <c r="F35" s="80">
        <v>26144.6</v>
      </c>
      <c r="G35" s="80">
        <v>0</v>
      </c>
      <c r="H35" s="80">
        <v>42340.059999999801</v>
      </c>
      <c r="I35" s="81">
        <v>421.1</v>
      </c>
      <c r="J35" s="82">
        <v>84240.059999999794</v>
      </c>
    </row>
    <row r="36" spans="1:10" x14ac:dyDescent="0.25">
      <c r="A36" s="45" t="s">
        <v>15</v>
      </c>
      <c r="B36" s="48" t="s">
        <v>135</v>
      </c>
      <c r="C36" s="75">
        <f t="shared" ref="C36:J36" si="3">+C35+C34+C33</f>
        <v>277127.71999999997</v>
      </c>
      <c r="D36" s="76">
        <f t="shared" si="3"/>
        <v>171260</v>
      </c>
      <c r="E36" s="76">
        <f t="shared" si="3"/>
        <v>481309.36</v>
      </c>
      <c r="F36" s="76">
        <f t="shared" si="3"/>
        <v>472798.44</v>
      </c>
      <c r="G36" s="76">
        <f t="shared" si="3"/>
        <v>822621.29999999993</v>
      </c>
      <c r="H36" s="76">
        <f t="shared" si="3"/>
        <v>789584.3899999999</v>
      </c>
      <c r="I36" s="76">
        <f t="shared" si="3"/>
        <v>956515.32000000007</v>
      </c>
      <c r="J36" s="77">
        <f t="shared" si="3"/>
        <v>980172.44999999984</v>
      </c>
    </row>
    <row r="37" spans="1:10" x14ac:dyDescent="0.25">
      <c r="A37" s="43" t="s">
        <v>22</v>
      </c>
      <c r="B37" s="49" t="s">
        <v>21</v>
      </c>
      <c r="C37" s="78">
        <v>229327.62</v>
      </c>
      <c r="D37" s="79">
        <v>141164.21</v>
      </c>
      <c r="E37" s="79">
        <v>310342</v>
      </c>
      <c r="F37" s="80">
        <v>245701.47</v>
      </c>
      <c r="G37" s="80">
        <v>512697.06</v>
      </c>
      <c r="H37" s="80">
        <v>423614.38</v>
      </c>
      <c r="I37" s="81">
        <v>585842.52</v>
      </c>
      <c r="J37" s="82">
        <v>496381.51</v>
      </c>
    </row>
    <row r="38" spans="1:10" ht="30" x14ac:dyDescent="0.25">
      <c r="A38" s="43" t="s">
        <v>24</v>
      </c>
      <c r="B38" s="49" t="s">
        <v>23</v>
      </c>
      <c r="C38" s="78">
        <v>50979.02</v>
      </c>
      <c r="D38" s="79">
        <v>22019.72</v>
      </c>
      <c r="E38" s="79">
        <v>76131.95</v>
      </c>
      <c r="F38" s="80">
        <v>45924.32</v>
      </c>
      <c r="G38" s="80">
        <v>97642.25</v>
      </c>
      <c r="H38" s="80">
        <v>69828.92</v>
      </c>
      <c r="I38" s="81">
        <v>111143.2</v>
      </c>
      <c r="J38" s="82">
        <v>93733.5</v>
      </c>
    </row>
    <row r="39" spans="1:10" x14ac:dyDescent="0.25">
      <c r="A39" s="43" t="s">
        <v>26</v>
      </c>
      <c r="B39" s="42" t="s">
        <v>25</v>
      </c>
      <c r="C39" s="78">
        <v>15003.67</v>
      </c>
      <c r="D39" s="79">
        <v>29051.53</v>
      </c>
      <c r="E39" s="79">
        <v>17016.310000000001</v>
      </c>
      <c r="F39" s="80">
        <v>29180.74</v>
      </c>
      <c r="G39" s="80">
        <v>17966.419999999998</v>
      </c>
      <c r="H39" s="80">
        <v>29309.95</v>
      </c>
      <c r="I39" s="81">
        <v>19189.39</v>
      </c>
      <c r="J39" s="82">
        <v>29439.17</v>
      </c>
    </row>
    <row r="40" spans="1:10" x14ac:dyDescent="0.25">
      <c r="A40" s="43" t="s">
        <v>28</v>
      </c>
      <c r="B40" s="42" t="s">
        <v>27</v>
      </c>
      <c r="C40" s="83"/>
      <c r="D40" s="84"/>
      <c r="E40" s="84"/>
      <c r="F40" s="85"/>
      <c r="G40" s="85"/>
      <c r="H40" s="85"/>
      <c r="I40" s="86"/>
      <c r="J40" s="87"/>
    </row>
    <row r="41" spans="1:10" x14ac:dyDescent="0.25">
      <c r="A41" s="43" t="s">
        <v>30</v>
      </c>
      <c r="B41" s="42" t="s">
        <v>29</v>
      </c>
      <c r="C41" s="83">
        <v>12283.5</v>
      </c>
      <c r="D41" s="84">
        <v>38041.620000000003</v>
      </c>
      <c r="E41" s="84">
        <v>32425.68</v>
      </c>
      <c r="F41" s="85">
        <v>46439.82</v>
      </c>
      <c r="G41" s="85">
        <v>43993.32</v>
      </c>
      <c r="H41" s="85">
        <v>54838.02</v>
      </c>
      <c r="I41" s="86">
        <v>62051.040000000001</v>
      </c>
      <c r="J41" s="87">
        <v>63236.21</v>
      </c>
    </row>
    <row r="42" spans="1:10" x14ac:dyDescent="0.25">
      <c r="A42" s="45" t="s">
        <v>20</v>
      </c>
      <c r="B42" s="48" t="s">
        <v>119</v>
      </c>
      <c r="C42" s="75">
        <f t="shared" ref="C42:J42" si="4">+C41+C40+C39+C38+C37</f>
        <v>307593.81</v>
      </c>
      <c r="D42" s="76">
        <f t="shared" si="4"/>
        <v>230277.08</v>
      </c>
      <c r="E42" s="76">
        <f t="shared" si="4"/>
        <v>435915.94</v>
      </c>
      <c r="F42" s="76">
        <f t="shared" si="4"/>
        <v>367246.35</v>
      </c>
      <c r="G42" s="76">
        <f t="shared" si="4"/>
        <v>672299.05</v>
      </c>
      <c r="H42" s="76">
        <f t="shared" si="4"/>
        <v>577591.27</v>
      </c>
      <c r="I42" s="76">
        <f t="shared" si="4"/>
        <v>778226.15</v>
      </c>
      <c r="J42" s="77">
        <f t="shared" si="4"/>
        <v>682790.39</v>
      </c>
    </row>
    <row r="43" spans="1:10" x14ac:dyDescent="0.25">
      <c r="A43" s="43" t="s">
        <v>33</v>
      </c>
      <c r="B43" s="42" t="s">
        <v>32</v>
      </c>
      <c r="C43" s="83">
        <v>1549.38</v>
      </c>
      <c r="D43" s="84">
        <v>0</v>
      </c>
      <c r="E43" s="84">
        <v>4131.68</v>
      </c>
      <c r="F43" s="85">
        <v>688</v>
      </c>
      <c r="G43" s="85">
        <v>5164.6000000000004</v>
      </c>
      <c r="H43" s="85">
        <v>1376</v>
      </c>
      <c r="I43" s="86">
        <v>5164.6000000000004</v>
      </c>
      <c r="J43" s="87">
        <v>2064</v>
      </c>
    </row>
    <row r="44" spans="1:10" x14ac:dyDescent="0.25">
      <c r="A44" s="43" t="s">
        <v>34</v>
      </c>
      <c r="B44" s="42" t="s">
        <v>0</v>
      </c>
      <c r="C44" s="83">
        <v>42697.96</v>
      </c>
      <c r="D44" s="84">
        <v>279269.06</v>
      </c>
      <c r="E44" s="84">
        <v>185636.65</v>
      </c>
      <c r="F44" s="85">
        <v>644072.71</v>
      </c>
      <c r="G44" s="85">
        <v>295008.12</v>
      </c>
      <c r="H44" s="85">
        <v>862982.71</v>
      </c>
      <c r="I44" s="86">
        <v>490553.78</v>
      </c>
      <c r="J44" s="87">
        <v>1329473.8600000001</v>
      </c>
    </row>
    <row r="45" spans="1:10" x14ac:dyDescent="0.25">
      <c r="A45" s="43" t="s">
        <v>35</v>
      </c>
      <c r="B45" s="42" t="s">
        <v>1</v>
      </c>
      <c r="C45" s="83"/>
      <c r="D45" s="84">
        <v>74243.13</v>
      </c>
      <c r="E45" s="84">
        <v>144432.69</v>
      </c>
      <c r="F45" s="85">
        <v>331016.27</v>
      </c>
      <c r="G45" s="85">
        <v>144432.69</v>
      </c>
      <c r="H45" s="85">
        <v>537789.41</v>
      </c>
      <c r="I45" s="86">
        <v>202400.92</v>
      </c>
      <c r="J45" s="87">
        <v>745562.54</v>
      </c>
    </row>
    <row r="46" spans="1:10" x14ac:dyDescent="0.25">
      <c r="A46" s="43" t="s">
        <v>37</v>
      </c>
      <c r="B46" s="42" t="s">
        <v>36</v>
      </c>
      <c r="C46" s="78"/>
      <c r="D46" s="79">
        <v>0</v>
      </c>
      <c r="E46" s="79"/>
      <c r="F46" s="80">
        <v>166.67</v>
      </c>
      <c r="G46" s="80"/>
      <c r="H46" s="80">
        <v>333.34</v>
      </c>
      <c r="I46" s="81">
        <v>4000</v>
      </c>
      <c r="J46" s="82">
        <v>500</v>
      </c>
    </row>
    <row r="47" spans="1:10" x14ac:dyDescent="0.25">
      <c r="A47" s="43" t="s">
        <v>38</v>
      </c>
      <c r="B47" s="42" t="s">
        <v>2</v>
      </c>
      <c r="C47" s="78">
        <v>5957.48</v>
      </c>
      <c r="D47" s="79">
        <v>0</v>
      </c>
      <c r="E47" s="79">
        <v>13963.01</v>
      </c>
      <c r="F47" s="80">
        <v>3333.33</v>
      </c>
      <c r="G47" s="80">
        <v>13963.01</v>
      </c>
      <c r="H47" s="80">
        <v>6666.66</v>
      </c>
      <c r="I47" s="81">
        <v>16680.34</v>
      </c>
      <c r="J47" s="82">
        <v>10000</v>
      </c>
    </row>
    <row r="48" spans="1:10" x14ac:dyDescent="0.25">
      <c r="A48" s="45" t="s">
        <v>31</v>
      </c>
      <c r="B48" s="48" t="s">
        <v>118</v>
      </c>
      <c r="C48" s="75">
        <f t="shared" ref="C48:J48" si="5">+C47+C46+C45+C44+C43</f>
        <v>50204.82</v>
      </c>
      <c r="D48" s="76">
        <f t="shared" si="5"/>
        <v>353512.19</v>
      </c>
      <c r="E48" s="76">
        <f t="shared" si="5"/>
        <v>348164.02999999997</v>
      </c>
      <c r="F48" s="76">
        <f t="shared" si="5"/>
        <v>979276.98</v>
      </c>
      <c r="G48" s="76">
        <f t="shared" si="5"/>
        <v>458568.42</v>
      </c>
      <c r="H48" s="76">
        <f t="shared" si="5"/>
        <v>1409148.12</v>
      </c>
      <c r="I48" s="76">
        <f t="shared" si="5"/>
        <v>718799.64</v>
      </c>
      <c r="J48" s="77">
        <f t="shared" si="5"/>
        <v>2087600.4000000001</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c r="E51" s="84"/>
      <c r="F51" s="85"/>
      <c r="G51" s="85"/>
      <c r="H51" s="85"/>
      <c r="I51" s="86"/>
      <c r="J51" s="87"/>
    </row>
    <row r="52" spans="1:10" x14ac:dyDescent="0.25">
      <c r="A52" s="43" t="s">
        <v>47</v>
      </c>
      <c r="B52" s="42" t="s">
        <v>46</v>
      </c>
      <c r="C52" s="88"/>
      <c r="D52" s="89">
        <v>0</v>
      </c>
      <c r="E52" s="89"/>
      <c r="F52" s="90">
        <v>750000</v>
      </c>
      <c r="G52" s="90"/>
      <c r="H52" s="90">
        <v>1150000</v>
      </c>
      <c r="I52" s="91"/>
      <c r="J52" s="92">
        <v>1784405.37</v>
      </c>
    </row>
    <row r="53" spans="1:10" x14ac:dyDescent="0.25">
      <c r="A53" s="45" t="s">
        <v>39</v>
      </c>
      <c r="B53" s="46" t="s">
        <v>117</v>
      </c>
      <c r="C53" s="75">
        <f t="shared" ref="C53:J53" si="6">+C52+C51+C50+C49</f>
        <v>0</v>
      </c>
      <c r="D53" s="76">
        <f t="shared" si="6"/>
        <v>0</v>
      </c>
      <c r="E53" s="76">
        <f t="shared" si="6"/>
        <v>0</v>
      </c>
      <c r="F53" s="76">
        <f t="shared" si="6"/>
        <v>750000</v>
      </c>
      <c r="G53" s="76">
        <f t="shared" si="6"/>
        <v>0</v>
      </c>
      <c r="H53" s="76">
        <f t="shared" si="6"/>
        <v>1150000</v>
      </c>
      <c r="I53" s="76">
        <f t="shared" si="6"/>
        <v>0</v>
      </c>
      <c r="J53" s="77">
        <f t="shared" si="6"/>
        <v>1784405.37</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c r="E56" s="89"/>
      <c r="F56" s="90"/>
      <c r="G56" s="90"/>
      <c r="H56" s="90"/>
      <c r="I56" s="91"/>
      <c r="J56" s="92"/>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0</v>
      </c>
      <c r="E58" s="76">
        <f t="shared" si="7"/>
        <v>0</v>
      </c>
      <c r="F58" s="76">
        <f t="shared" si="7"/>
        <v>0</v>
      </c>
      <c r="G58" s="76">
        <f t="shared" si="7"/>
        <v>0</v>
      </c>
      <c r="H58" s="76">
        <f t="shared" si="7"/>
        <v>0</v>
      </c>
      <c r="I58" s="76">
        <f t="shared" si="7"/>
        <v>0</v>
      </c>
      <c r="J58" s="77">
        <f t="shared" si="7"/>
        <v>0</v>
      </c>
    </row>
    <row r="59" spans="1:10" x14ac:dyDescent="0.25">
      <c r="A59" s="43" t="s">
        <v>59</v>
      </c>
      <c r="B59" s="42" t="s">
        <v>58</v>
      </c>
      <c r="C59" s="88">
        <v>98057.79</v>
      </c>
      <c r="D59" s="89">
        <v>96389.59</v>
      </c>
      <c r="E59" s="89">
        <v>251430.57</v>
      </c>
      <c r="F59" s="90">
        <v>234582.47</v>
      </c>
      <c r="G59" s="90">
        <v>373978.39</v>
      </c>
      <c r="H59" s="90">
        <v>370775.35</v>
      </c>
      <c r="I59" s="91">
        <v>544624.43999999994</v>
      </c>
      <c r="J59" s="92">
        <v>515500</v>
      </c>
    </row>
    <row r="60" spans="1:10" x14ac:dyDescent="0.25">
      <c r="A60" s="43" t="s">
        <v>61</v>
      </c>
      <c r="B60" s="42" t="s">
        <v>60</v>
      </c>
      <c r="C60" s="88">
        <v>446.48</v>
      </c>
      <c r="D60" s="89">
        <v>133.58000000000001</v>
      </c>
      <c r="E60" s="89">
        <v>42328.69</v>
      </c>
      <c r="F60" s="90">
        <v>12089.05</v>
      </c>
      <c r="G60" s="90">
        <v>44216.88</v>
      </c>
      <c r="H60" s="90">
        <v>24044.52</v>
      </c>
      <c r="I60" s="91">
        <v>44812.99</v>
      </c>
      <c r="J60" s="92">
        <v>36000</v>
      </c>
    </row>
    <row r="61" spans="1:10" x14ac:dyDescent="0.25">
      <c r="A61" s="45" t="s">
        <v>57</v>
      </c>
      <c r="B61" s="46" t="s">
        <v>115</v>
      </c>
      <c r="C61" s="75">
        <f t="shared" ref="C61:J61" si="8">+C60+C59</f>
        <v>98504.26999999999</v>
      </c>
      <c r="D61" s="76">
        <f t="shared" si="8"/>
        <v>96523.17</v>
      </c>
      <c r="E61" s="76">
        <f t="shared" si="8"/>
        <v>293759.26</v>
      </c>
      <c r="F61" s="76">
        <f t="shared" si="8"/>
        <v>246671.52</v>
      </c>
      <c r="G61" s="76">
        <f t="shared" si="8"/>
        <v>418195.27</v>
      </c>
      <c r="H61" s="76">
        <f t="shared" si="8"/>
        <v>394819.87</v>
      </c>
      <c r="I61" s="76">
        <f t="shared" si="8"/>
        <v>589437.42999999993</v>
      </c>
      <c r="J61" s="77">
        <f t="shared" si="8"/>
        <v>551500</v>
      </c>
    </row>
    <row r="62" spans="1:10" ht="17.25" x14ac:dyDescent="0.25">
      <c r="A62" s="50" t="s">
        <v>121</v>
      </c>
      <c r="B62" s="51" t="s">
        <v>144</v>
      </c>
      <c r="C62" s="93"/>
      <c r="D62" s="94">
        <v>0</v>
      </c>
      <c r="E62" s="94"/>
      <c r="F62" s="94">
        <v>0</v>
      </c>
      <c r="G62" s="95"/>
      <c r="H62" s="95">
        <v>0</v>
      </c>
      <c r="I62" s="95"/>
      <c r="J62" s="96">
        <v>0</v>
      </c>
    </row>
    <row r="63" spans="1:10" s="37" customFormat="1" x14ac:dyDescent="0.25">
      <c r="A63" s="274" t="s">
        <v>155</v>
      </c>
      <c r="B63" s="275"/>
      <c r="C63" s="97">
        <f>+C62+C61+C58+C53+C48+C42+C36+C32</f>
        <v>842326.74</v>
      </c>
      <c r="D63" s="98">
        <f t="shared" ref="D63:J63" si="9">D62+D61+D58+D53+D48+D42+D36+D32</f>
        <v>980442.85</v>
      </c>
      <c r="E63" s="98">
        <f t="shared" si="9"/>
        <v>2199000.5499999998</v>
      </c>
      <c r="F63" s="98">
        <f t="shared" si="9"/>
        <v>2993302.93</v>
      </c>
      <c r="G63" s="98">
        <f t="shared" si="9"/>
        <v>3061678.92</v>
      </c>
      <c r="H63" s="98">
        <f t="shared" si="9"/>
        <v>5127424.6400000006</v>
      </c>
      <c r="I63" s="98">
        <f t="shared" si="9"/>
        <v>4385298.58</v>
      </c>
      <c r="J63" s="99">
        <f t="shared" si="9"/>
        <v>7594337.040000001</v>
      </c>
    </row>
    <row r="64" spans="1:10" x14ac:dyDescent="0.25">
      <c r="A64" s="4" t="s">
        <v>160</v>
      </c>
      <c r="B64" s="3"/>
      <c r="C64" s="16"/>
      <c r="D64" s="100">
        <v>0</v>
      </c>
      <c r="E64" s="17"/>
      <c r="F64" s="100">
        <v>0</v>
      </c>
      <c r="G64" s="17"/>
      <c r="H64" s="100">
        <v>0</v>
      </c>
      <c r="I64" s="17"/>
      <c r="J64" s="102">
        <v>0</v>
      </c>
    </row>
    <row r="65" spans="1:10" x14ac:dyDescent="0.25">
      <c r="A65" s="274" t="s">
        <v>133</v>
      </c>
      <c r="B65" s="275"/>
      <c r="C65" s="97">
        <f>+C63+C14</f>
        <v>3616634.8200000003</v>
      </c>
      <c r="D65" s="98">
        <f>+D63+D14</f>
        <v>3388782.66</v>
      </c>
      <c r="E65" s="98">
        <f>+E63+C14</f>
        <v>4973308.63</v>
      </c>
      <c r="F65" s="98">
        <f>+F63+D14</f>
        <v>5401642.7400000002</v>
      </c>
      <c r="G65" s="98">
        <f>+G63+C14</f>
        <v>5835987</v>
      </c>
      <c r="H65" s="98">
        <f>+H63+D14</f>
        <v>7535764.4500000011</v>
      </c>
      <c r="I65" s="98">
        <f>+I63+C14</f>
        <v>7159606.6600000001</v>
      </c>
      <c r="J65" s="99">
        <f>+J63+D14</f>
        <v>10002676.850000001</v>
      </c>
    </row>
    <row r="66" spans="1:10" x14ac:dyDescent="0.25">
      <c r="A66" s="4" t="s">
        <v>161</v>
      </c>
      <c r="B66" s="3"/>
      <c r="C66" s="16"/>
      <c r="D66" s="101">
        <f>+D64+$D15</f>
        <v>365996.33</v>
      </c>
      <c r="E66" s="17"/>
      <c r="F66" s="101">
        <f>+F64+$D15</f>
        <v>365996.33</v>
      </c>
      <c r="G66" s="17"/>
      <c r="H66" s="101">
        <f>+H64+$D15</f>
        <v>365996.33</v>
      </c>
      <c r="I66" s="17"/>
      <c r="J66" s="101">
        <f>+J64+$D15</f>
        <v>365996.33</v>
      </c>
    </row>
    <row r="67" spans="1:10" ht="18.95" customHeight="1" x14ac:dyDescent="0.25">
      <c r="B67" s="53"/>
      <c r="C67" s="52"/>
      <c r="D67" s="52"/>
      <c r="E67" s="52"/>
      <c r="F67" s="52"/>
      <c r="G67" s="52"/>
      <c r="H67" s="52"/>
      <c r="I67" s="52"/>
      <c r="J67" s="52"/>
    </row>
    <row r="68" spans="1:10" ht="21" customHeight="1" x14ac:dyDescent="0.25">
      <c r="A68" s="265" t="s">
        <v>130</v>
      </c>
      <c r="B68" s="271" t="s">
        <v>131</v>
      </c>
      <c r="C68" s="269" t="s">
        <v>122</v>
      </c>
      <c r="D68" s="269"/>
      <c r="E68" s="269"/>
      <c r="F68" s="269"/>
      <c r="G68" s="269"/>
      <c r="H68" s="269"/>
      <c r="I68" s="269"/>
      <c r="J68" s="270"/>
    </row>
    <row r="69" spans="1:10" ht="33" customHeight="1" x14ac:dyDescent="0.25">
      <c r="A69" s="266"/>
      <c r="B69" s="272"/>
      <c r="C69" s="263" t="s">
        <v>177</v>
      </c>
      <c r="D69" s="264"/>
      <c r="E69" s="8" t="s">
        <v>178</v>
      </c>
      <c r="F69" s="7"/>
      <c r="G69" s="6" t="s">
        <v>179</v>
      </c>
      <c r="H69" s="7"/>
      <c r="I69" s="6" t="s">
        <v>180</v>
      </c>
      <c r="J69" s="5"/>
    </row>
    <row r="70" spans="1:10" ht="37.5" customHeight="1" x14ac:dyDescent="0.25">
      <c r="A70" s="267"/>
      <c r="B70" s="273"/>
      <c r="C70" s="29" t="s">
        <v>143</v>
      </c>
      <c r="D70" s="28" t="s">
        <v>182</v>
      </c>
      <c r="E70" s="29" t="s">
        <v>143</v>
      </c>
      <c r="F70" s="28" t="s">
        <v>156</v>
      </c>
      <c r="G70" s="29" t="s">
        <v>143</v>
      </c>
      <c r="H70" s="28" t="s">
        <v>156</v>
      </c>
      <c r="I70" s="29" t="s">
        <v>143</v>
      </c>
      <c r="J70" s="30" t="s">
        <v>4</v>
      </c>
    </row>
    <row r="71" spans="1:10" x14ac:dyDescent="0.25">
      <c r="A71" s="43" t="s">
        <v>64</v>
      </c>
      <c r="B71" s="42" t="s">
        <v>63</v>
      </c>
      <c r="C71" s="103">
        <v>61334.94</v>
      </c>
      <c r="D71" s="104">
        <v>84938.48</v>
      </c>
      <c r="E71" s="104">
        <v>139190.07</v>
      </c>
      <c r="F71" s="104">
        <v>212849.7</v>
      </c>
      <c r="G71" s="104">
        <v>206666.57</v>
      </c>
      <c r="H71" s="104">
        <v>296496.81</v>
      </c>
      <c r="I71" s="104">
        <v>301370.46999999997</v>
      </c>
      <c r="J71" s="105">
        <v>447860.03</v>
      </c>
    </row>
    <row r="72" spans="1:10" x14ac:dyDescent="0.25">
      <c r="A72" s="43" t="s">
        <v>66</v>
      </c>
      <c r="B72" s="42" t="s">
        <v>65</v>
      </c>
      <c r="C72" s="106">
        <v>5895.61</v>
      </c>
      <c r="D72" s="107">
        <v>7612.07</v>
      </c>
      <c r="E72" s="107">
        <v>12414.38</v>
      </c>
      <c r="F72" s="107">
        <v>17341.82</v>
      </c>
      <c r="G72" s="107">
        <v>18420.78</v>
      </c>
      <c r="H72" s="107">
        <v>25162.55</v>
      </c>
      <c r="I72" s="107">
        <v>26899.16</v>
      </c>
      <c r="J72" s="108">
        <v>37915.24</v>
      </c>
    </row>
    <row r="73" spans="1:10" x14ac:dyDescent="0.25">
      <c r="A73" s="43" t="s">
        <v>68</v>
      </c>
      <c r="B73" s="42" t="s">
        <v>67</v>
      </c>
      <c r="C73" s="109">
        <v>300802.62</v>
      </c>
      <c r="D73" s="110">
        <v>320381.49</v>
      </c>
      <c r="E73" s="110">
        <v>577645.48</v>
      </c>
      <c r="F73" s="110">
        <v>744557.52</v>
      </c>
      <c r="G73" s="110">
        <v>811638.61</v>
      </c>
      <c r="H73" s="110">
        <v>1242820.4099999999</v>
      </c>
      <c r="I73" s="110">
        <v>1000946.85</v>
      </c>
      <c r="J73" s="111">
        <v>1672365.29</v>
      </c>
    </row>
    <row r="74" spans="1:10" x14ac:dyDescent="0.25">
      <c r="A74" s="43" t="s">
        <v>69</v>
      </c>
      <c r="B74" s="42" t="s">
        <v>14</v>
      </c>
      <c r="C74" s="106">
        <v>70679.3</v>
      </c>
      <c r="D74" s="107">
        <v>118201.3</v>
      </c>
      <c r="E74" s="107">
        <v>237782.84</v>
      </c>
      <c r="F74" s="107">
        <v>247976.46</v>
      </c>
      <c r="G74" s="107">
        <v>444297.96</v>
      </c>
      <c r="H74" s="107">
        <v>544278.36</v>
      </c>
      <c r="I74" s="107">
        <v>512082.39</v>
      </c>
      <c r="J74" s="108">
        <v>677464.46</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c r="F77" s="110">
        <v>36401.67</v>
      </c>
      <c r="G77" s="110"/>
      <c r="H77" s="110">
        <v>36401.67</v>
      </c>
      <c r="I77" s="110"/>
      <c r="J77" s="111">
        <v>72803.34</v>
      </c>
    </row>
    <row r="78" spans="1:10" x14ac:dyDescent="0.25">
      <c r="A78" s="43" t="s">
        <v>76</v>
      </c>
      <c r="B78" s="42" t="s">
        <v>75</v>
      </c>
      <c r="C78" s="106"/>
      <c r="D78" s="107"/>
      <c r="E78" s="107"/>
      <c r="F78" s="107"/>
      <c r="G78" s="107"/>
      <c r="H78" s="107"/>
      <c r="I78" s="107"/>
      <c r="J78" s="108"/>
    </row>
    <row r="79" spans="1:10" x14ac:dyDescent="0.25">
      <c r="A79" s="43" t="s">
        <v>78</v>
      </c>
      <c r="B79" s="42" t="s">
        <v>77</v>
      </c>
      <c r="C79" s="106">
        <v>7169.74</v>
      </c>
      <c r="D79" s="107">
        <v>76843.600000000006</v>
      </c>
      <c r="E79" s="107">
        <v>29444.18</v>
      </c>
      <c r="F79" s="107">
        <v>88203.73</v>
      </c>
      <c r="G79" s="107">
        <v>36501.56</v>
      </c>
      <c r="H79" s="107">
        <v>127840.28</v>
      </c>
      <c r="I79" s="107">
        <v>105859.49</v>
      </c>
      <c r="J79" s="108">
        <v>167476.81</v>
      </c>
    </row>
    <row r="80" spans="1:10" x14ac:dyDescent="0.25">
      <c r="A80" s="43" t="s">
        <v>80</v>
      </c>
      <c r="B80" s="42" t="s">
        <v>79</v>
      </c>
      <c r="C80" s="106">
        <v>103.5</v>
      </c>
      <c r="D80" s="107">
        <v>9584.4</v>
      </c>
      <c r="E80" s="107">
        <v>103.5</v>
      </c>
      <c r="F80" s="107">
        <v>36101.07</v>
      </c>
      <c r="G80" s="107">
        <v>27339.35</v>
      </c>
      <c r="H80" s="107">
        <v>44517.74</v>
      </c>
      <c r="I80" s="107">
        <v>27339.35</v>
      </c>
      <c r="J80" s="108">
        <v>72850</v>
      </c>
    </row>
    <row r="81" spans="1:10" x14ac:dyDescent="0.25">
      <c r="A81" s="45" t="s">
        <v>62</v>
      </c>
      <c r="B81" s="48" t="s">
        <v>127</v>
      </c>
      <c r="C81" s="112">
        <f t="shared" ref="C81:J81" si="10">SUM(C71:C80)</f>
        <v>445985.70999999996</v>
      </c>
      <c r="D81" s="113">
        <f t="shared" si="10"/>
        <v>617561.34</v>
      </c>
      <c r="E81" s="113">
        <f t="shared" si="10"/>
        <v>996580.45</v>
      </c>
      <c r="F81" s="113">
        <f t="shared" si="10"/>
        <v>1383431.97</v>
      </c>
      <c r="G81" s="113">
        <f t="shared" si="10"/>
        <v>1544864.83</v>
      </c>
      <c r="H81" s="113">
        <f t="shared" si="10"/>
        <v>2317517.8199999998</v>
      </c>
      <c r="I81" s="113">
        <f t="shared" si="10"/>
        <v>1974497.7100000002</v>
      </c>
      <c r="J81" s="114">
        <f t="shared" si="10"/>
        <v>3148735.17</v>
      </c>
    </row>
    <row r="82" spans="1:10" x14ac:dyDescent="0.25">
      <c r="A82" s="43" t="s">
        <v>83</v>
      </c>
      <c r="B82" s="42" t="s">
        <v>82</v>
      </c>
      <c r="C82" s="115"/>
      <c r="D82" s="116"/>
      <c r="E82" s="107"/>
      <c r="F82" s="107"/>
      <c r="G82" s="107"/>
      <c r="H82" s="107"/>
      <c r="I82" s="107"/>
      <c r="J82" s="108"/>
    </row>
    <row r="83" spans="1:10" x14ac:dyDescent="0.25">
      <c r="A83" s="43" t="s">
        <v>85</v>
      </c>
      <c r="B83" s="42" t="s">
        <v>84</v>
      </c>
      <c r="C83" s="109">
        <v>342967.02</v>
      </c>
      <c r="D83" s="110">
        <v>206667.5</v>
      </c>
      <c r="E83" s="110">
        <v>466880.56</v>
      </c>
      <c r="F83" s="110">
        <v>2240854.2799999998</v>
      </c>
      <c r="G83" s="110">
        <v>1015450.68</v>
      </c>
      <c r="H83" s="110">
        <v>3916549.46</v>
      </c>
      <c r="I83" s="110">
        <v>1801284.44</v>
      </c>
      <c r="J83" s="111">
        <v>5461723.8300000001</v>
      </c>
    </row>
    <row r="84" spans="1:10" x14ac:dyDescent="0.25">
      <c r="A84" s="43" t="s">
        <v>86</v>
      </c>
      <c r="B84" s="42" t="s">
        <v>0</v>
      </c>
      <c r="C84" s="106"/>
      <c r="D84" s="107">
        <v>0</v>
      </c>
      <c r="E84" s="107">
        <v>4000</v>
      </c>
      <c r="F84" s="107">
        <v>0</v>
      </c>
      <c r="G84" s="107">
        <v>4000</v>
      </c>
      <c r="H84" s="107">
        <v>0</v>
      </c>
      <c r="I84" s="107">
        <v>4000</v>
      </c>
      <c r="J84" s="108">
        <v>6160</v>
      </c>
    </row>
    <row r="85" spans="1:10" x14ac:dyDescent="0.25">
      <c r="A85" s="43" t="s">
        <v>87</v>
      </c>
      <c r="B85" s="42" t="s">
        <v>1</v>
      </c>
      <c r="C85" s="106"/>
      <c r="D85" s="107"/>
      <c r="E85" s="107"/>
      <c r="F85" s="107"/>
      <c r="G85" s="107"/>
      <c r="H85" s="107"/>
      <c r="I85" s="107"/>
      <c r="J85" s="108"/>
    </row>
    <row r="86" spans="1:10" x14ac:dyDescent="0.25">
      <c r="A86" s="43" t="s">
        <v>89</v>
      </c>
      <c r="B86" s="42" t="s">
        <v>88</v>
      </c>
      <c r="C86" s="117"/>
      <c r="D86" s="118">
        <v>496.71</v>
      </c>
      <c r="E86" s="118"/>
      <c r="F86" s="118">
        <v>8500</v>
      </c>
      <c r="G86" s="118"/>
      <c r="H86" s="118">
        <v>8500</v>
      </c>
      <c r="I86" s="118"/>
      <c r="J86" s="119">
        <v>138015.24</v>
      </c>
    </row>
    <row r="87" spans="1:10" x14ac:dyDescent="0.25">
      <c r="A87" s="45" t="s">
        <v>81</v>
      </c>
      <c r="B87" s="48" t="s">
        <v>126</v>
      </c>
      <c r="C87" s="112">
        <f t="shared" ref="C87:J87" si="11">SUM(C82:C86)</f>
        <v>342967.02</v>
      </c>
      <c r="D87" s="113">
        <f t="shared" si="11"/>
        <v>207164.21</v>
      </c>
      <c r="E87" s="113">
        <f t="shared" si="11"/>
        <v>470880.56</v>
      </c>
      <c r="F87" s="113">
        <f t="shared" si="11"/>
        <v>2249354.2799999998</v>
      </c>
      <c r="G87" s="113">
        <f t="shared" si="11"/>
        <v>1019450.68</v>
      </c>
      <c r="H87" s="113">
        <f t="shared" si="11"/>
        <v>3925049.46</v>
      </c>
      <c r="I87" s="113">
        <f t="shared" si="11"/>
        <v>1805284.44</v>
      </c>
      <c r="J87" s="114">
        <f t="shared" si="11"/>
        <v>5605899.0700000003</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c r="E91" s="107"/>
      <c r="F91" s="107"/>
      <c r="G91" s="107"/>
      <c r="H91" s="107"/>
      <c r="I91" s="107"/>
      <c r="J91" s="108"/>
    </row>
    <row r="92" spans="1:10" x14ac:dyDescent="0.25">
      <c r="A92" s="45" t="s">
        <v>90</v>
      </c>
      <c r="B92" s="48" t="s">
        <v>125</v>
      </c>
      <c r="C92" s="112">
        <f t="shared" ref="C92:J92" si="12">SUM(C88:C91)</f>
        <v>0</v>
      </c>
      <c r="D92" s="123">
        <f t="shared" si="12"/>
        <v>0</v>
      </c>
      <c r="E92" s="123">
        <f t="shared" si="12"/>
        <v>0</v>
      </c>
      <c r="F92" s="123">
        <f t="shared" si="12"/>
        <v>0</v>
      </c>
      <c r="G92" s="123">
        <f t="shared" si="12"/>
        <v>0</v>
      </c>
      <c r="H92" s="123">
        <f t="shared" si="12"/>
        <v>0</v>
      </c>
      <c r="I92" s="123">
        <f t="shared" si="12"/>
        <v>0</v>
      </c>
      <c r="J92" s="124">
        <f t="shared" si="12"/>
        <v>0</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c r="F95" s="121">
        <v>34594.83</v>
      </c>
      <c r="G95" s="121"/>
      <c r="H95" s="121">
        <v>34594.83</v>
      </c>
      <c r="I95" s="121"/>
      <c r="J95" s="122">
        <v>69189.66</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0</v>
      </c>
      <c r="F98" s="123">
        <f t="shared" si="13"/>
        <v>34594.83</v>
      </c>
      <c r="G98" s="123">
        <f t="shared" si="13"/>
        <v>0</v>
      </c>
      <c r="H98" s="123">
        <f t="shared" si="13"/>
        <v>34594.83</v>
      </c>
      <c r="I98" s="123">
        <f t="shared" si="13"/>
        <v>0</v>
      </c>
      <c r="J98" s="124">
        <f t="shared" si="13"/>
        <v>69189.66</v>
      </c>
    </row>
    <row r="99" spans="1:10" ht="30" x14ac:dyDescent="0.25">
      <c r="A99" s="45" t="s">
        <v>168</v>
      </c>
      <c r="B99" s="54" t="s">
        <v>128</v>
      </c>
      <c r="C99" s="126"/>
      <c r="D99" s="127"/>
      <c r="E99" s="127"/>
      <c r="F99" s="127"/>
      <c r="G99" s="127"/>
      <c r="H99" s="127"/>
      <c r="I99" s="127"/>
      <c r="J99" s="128"/>
    </row>
    <row r="100" spans="1:10" x14ac:dyDescent="0.25">
      <c r="A100" s="43" t="s">
        <v>112</v>
      </c>
      <c r="B100" s="42" t="s">
        <v>111</v>
      </c>
      <c r="C100" s="120">
        <v>98157.77</v>
      </c>
      <c r="D100" s="121">
        <v>65199.7</v>
      </c>
      <c r="E100" s="121">
        <v>238745.25</v>
      </c>
      <c r="F100" s="121">
        <v>212373.56</v>
      </c>
      <c r="G100" s="121">
        <v>341718.31</v>
      </c>
      <c r="H100" s="121">
        <v>359547.42</v>
      </c>
      <c r="I100" s="121">
        <v>486861.15</v>
      </c>
      <c r="J100" s="122">
        <v>515276.78</v>
      </c>
    </row>
    <row r="101" spans="1:10" x14ac:dyDescent="0.25">
      <c r="A101" s="43" t="s">
        <v>114</v>
      </c>
      <c r="B101" s="42" t="s">
        <v>113</v>
      </c>
      <c r="C101" s="120">
        <v>2710.69</v>
      </c>
      <c r="D101" s="121">
        <v>3942.48</v>
      </c>
      <c r="E101" s="121">
        <v>44542.54</v>
      </c>
      <c r="F101" s="121">
        <v>15908.9</v>
      </c>
      <c r="G101" s="121">
        <v>44777.599999999999</v>
      </c>
      <c r="H101" s="121">
        <v>27875.32</v>
      </c>
      <c r="I101" s="121">
        <v>45549.45</v>
      </c>
      <c r="J101" s="122">
        <v>39841.74</v>
      </c>
    </row>
    <row r="102" spans="1:10" x14ac:dyDescent="0.25">
      <c r="A102" s="45" t="s">
        <v>110</v>
      </c>
      <c r="B102" s="48" t="s">
        <v>123</v>
      </c>
      <c r="C102" s="129">
        <f t="shared" ref="C102:J102" si="14">+C100+C101</f>
        <v>100868.46</v>
      </c>
      <c r="D102" s="130">
        <f t="shared" si="14"/>
        <v>69142.179999999993</v>
      </c>
      <c r="E102" s="130">
        <f t="shared" si="14"/>
        <v>283287.78999999998</v>
      </c>
      <c r="F102" s="130">
        <f t="shared" si="14"/>
        <v>228282.46</v>
      </c>
      <c r="G102" s="130">
        <f t="shared" si="14"/>
        <v>386495.91</v>
      </c>
      <c r="H102" s="130">
        <f t="shared" si="14"/>
        <v>387422.74</v>
      </c>
      <c r="I102" s="130">
        <f t="shared" si="14"/>
        <v>532410.6</v>
      </c>
      <c r="J102" s="131">
        <f t="shared" si="14"/>
        <v>555118.52</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889821.19</v>
      </c>
      <c r="D104" s="136">
        <f t="shared" si="15"/>
        <v>893867.73</v>
      </c>
      <c r="E104" s="136">
        <f t="shared" si="15"/>
        <v>1750748.7999999998</v>
      </c>
      <c r="F104" s="136">
        <f t="shared" si="15"/>
        <v>3895663.54</v>
      </c>
      <c r="G104" s="136">
        <f t="shared" si="15"/>
        <v>2950811.42</v>
      </c>
      <c r="H104" s="136">
        <f t="shared" si="15"/>
        <v>6664584.8499999996</v>
      </c>
      <c r="I104" s="136">
        <f t="shared" si="15"/>
        <v>4312192.75</v>
      </c>
      <c r="J104" s="137">
        <f t="shared" si="15"/>
        <v>9378942.4199999999</v>
      </c>
    </row>
    <row r="105" spans="1:10" x14ac:dyDescent="0.25">
      <c r="A105" s="4" t="s">
        <v>162</v>
      </c>
      <c r="B105" s="3"/>
      <c r="C105" s="16"/>
      <c r="D105" s="100">
        <v>42776.98</v>
      </c>
      <c r="E105" s="17"/>
      <c r="F105" s="100">
        <v>42776.98</v>
      </c>
      <c r="G105" s="17"/>
      <c r="H105" s="100">
        <v>42776.98</v>
      </c>
      <c r="I105" s="17"/>
      <c r="J105" s="102">
        <v>42776.98</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2726813.6300000004</v>
      </c>
      <c r="D107" s="136">
        <f t="shared" si="16"/>
        <v>2494914.9300000002</v>
      </c>
      <c r="E107" s="136">
        <f t="shared" si="16"/>
        <v>3222559.83</v>
      </c>
      <c r="F107" s="136">
        <f t="shared" si="16"/>
        <v>1505979.2000000002</v>
      </c>
      <c r="G107" s="136">
        <f t="shared" si="16"/>
        <v>2885175.58</v>
      </c>
      <c r="H107" s="136">
        <f t="shared" si="16"/>
        <v>871179.60000000149</v>
      </c>
      <c r="I107" s="136">
        <f t="shared" si="16"/>
        <v>2847413.91</v>
      </c>
      <c r="J107" s="137">
        <f t="shared" si="16"/>
        <v>623734.43000000156</v>
      </c>
    </row>
    <row r="108" spans="1:10" s="37" customFormat="1" x14ac:dyDescent="0.2">
      <c r="A108" s="59"/>
      <c r="B108" s="60" t="s">
        <v>163</v>
      </c>
      <c r="C108" s="18"/>
      <c r="D108" s="140">
        <f>+D66-D105</f>
        <v>323219.35000000003</v>
      </c>
      <c r="E108" s="19"/>
      <c r="F108" s="140">
        <f>+F66-F105</f>
        <v>323219.35000000003</v>
      </c>
      <c r="G108" s="19"/>
      <c r="H108" s="140">
        <f>+H66-H105</f>
        <v>323219.35000000003</v>
      </c>
      <c r="I108" s="19"/>
      <c r="J108" s="138">
        <f>+J66-J105</f>
        <v>323219.35000000003</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91"/>
  <sheetViews>
    <sheetView showGridLines="0" tabSelected="1" zoomScale="85" zoomScaleNormal="85" workbookViewId="0">
      <selection activeCell="G14" sqref="G14"/>
    </sheetView>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2774308.08</v>
      </c>
      <c r="H14" s="63">
        <v>2408339.81</v>
      </c>
      <c r="I14" s="33"/>
      <c r="J14" s="33"/>
      <c r="K14" s="33"/>
      <c r="L14" s="33"/>
      <c r="M14" s="33"/>
      <c r="N14" s="33"/>
    </row>
    <row r="15" spans="1:14" s="37" customFormat="1" x14ac:dyDescent="0.2">
      <c r="A15" s="31"/>
      <c r="B15" s="35" t="s">
        <v>157</v>
      </c>
      <c r="C15" s="35"/>
      <c r="D15" s="35"/>
      <c r="E15" s="35"/>
      <c r="F15" s="35"/>
      <c r="G15" s="15"/>
      <c r="H15" s="63">
        <v>365996.33</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108896.12</v>
      </c>
      <c r="H17" s="65">
        <f>SUM(H18:H23)</f>
        <v>128870.41</v>
      </c>
      <c r="I17" s="65">
        <v>639851.96</v>
      </c>
      <c r="J17" s="65">
        <f>SUM(J18:J23)</f>
        <v>177309.64</v>
      </c>
      <c r="K17" s="65">
        <v>689994.88</v>
      </c>
      <c r="L17" s="65">
        <f>SUM(L18:L23)</f>
        <v>806280.99</v>
      </c>
      <c r="M17" s="65">
        <v>1342320.04</v>
      </c>
      <c r="N17" s="66">
        <f>SUM(N18:N23)</f>
        <v>1507868.43</v>
      </c>
    </row>
    <row r="18" spans="1:14" s="37" customFormat="1" ht="38.25" x14ac:dyDescent="0.25">
      <c r="A18" s="151"/>
      <c r="B18" s="190"/>
      <c r="C18" s="204" t="s">
        <v>194</v>
      </c>
      <c r="D18" s="204" t="s">
        <v>195</v>
      </c>
      <c r="E18" s="204" t="s">
        <v>196</v>
      </c>
      <c r="F18" s="206" t="s">
        <v>197</v>
      </c>
      <c r="G18" s="207"/>
      <c r="H18" s="208">
        <v>5390.6</v>
      </c>
      <c r="I18" s="209"/>
      <c r="J18" s="208">
        <v>10843.7</v>
      </c>
      <c r="K18" s="209"/>
      <c r="L18" s="208">
        <v>12843.7</v>
      </c>
      <c r="M18" s="209"/>
      <c r="N18" s="210">
        <v>14843.7</v>
      </c>
    </row>
    <row r="19" spans="1:14" s="37" customFormat="1" ht="25.5" x14ac:dyDescent="0.25">
      <c r="A19" s="151"/>
      <c r="B19" s="190"/>
      <c r="C19" s="211" t="s">
        <v>198</v>
      </c>
      <c r="D19" s="211" t="s">
        <v>195</v>
      </c>
      <c r="E19" s="211" t="s">
        <v>199</v>
      </c>
      <c r="F19" s="212" t="s">
        <v>200</v>
      </c>
      <c r="G19" s="213"/>
      <c r="H19" s="214">
        <v>7401.74</v>
      </c>
      <c r="I19" s="215"/>
      <c r="J19" s="214">
        <v>22269.43</v>
      </c>
      <c r="K19" s="215"/>
      <c r="L19" s="214">
        <v>489076.76</v>
      </c>
      <c r="M19" s="215"/>
      <c r="N19" s="216">
        <v>960458.77</v>
      </c>
    </row>
    <row r="20" spans="1:14" s="37" customFormat="1" ht="25.5" x14ac:dyDescent="0.25">
      <c r="A20" s="151"/>
      <c r="B20" s="190"/>
      <c r="C20" s="211" t="s">
        <v>201</v>
      </c>
      <c r="D20" s="211" t="s">
        <v>202</v>
      </c>
      <c r="E20" s="211" t="s">
        <v>199</v>
      </c>
      <c r="F20" s="212" t="s">
        <v>197</v>
      </c>
      <c r="G20" s="213"/>
      <c r="H20" s="214">
        <v>105379.5</v>
      </c>
      <c r="I20" s="215"/>
      <c r="J20" s="214">
        <v>105922.5</v>
      </c>
      <c r="K20" s="215"/>
      <c r="L20" s="214">
        <v>255922.5</v>
      </c>
      <c r="M20" s="215"/>
      <c r="N20" s="216">
        <v>291799.5</v>
      </c>
    </row>
    <row r="21" spans="1:14" s="37" customFormat="1" ht="38.25" x14ac:dyDescent="0.25">
      <c r="A21" s="151"/>
      <c r="B21" s="190"/>
      <c r="C21" s="211" t="s">
        <v>203</v>
      </c>
      <c r="D21" s="211" t="s">
        <v>204</v>
      </c>
      <c r="E21" s="211" t="s">
        <v>205</v>
      </c>
      <c r="F21" s="212" t="s">
        <v>206</v>
      </c>
      <c r="G21" s="213"/>
      <c r="H21" s="214">
        <v>11.24</v>
      </c>
      <c r="I21" s="215"/>
      <c r="J21" s="214">
        <v>29.13</v>
      </c>
      <c r="K21" s="215"/>
      <c r="L21" s="214">
        <v>47.02</v>
      </c>
      <c r="M21" s="215"/>
      <c r="N21" s="216">
        <v>64.92</v>
      </c>
    </row>
    <row r="22" spans="1:14" s="37" customFormat="1" ht="38.25" x14ac:dyDescent="0.25">
      <c r="A22" s="151"/>
      <c r="B22" s="190"/>
      <c r="C22" s="211" t="s">
        <v>207</v>
      </c>
      <c r="D22" s="211" t="s">
        <v>208</v>
      </c>
      <c r="E22" s="211" t="s">
        <v>209</v>
      </c>
      <c r="F22" s="212" t="s">
        <v>200</v>
      </c>
      <c r="G22" s="213"/>
      <c r="H22" s="214">
        <v>10686</v>
      </c>
      <c r="I22" s="215"/>
      <c r="J22" s="214">
        <v>38240.660000000003</v>
      </c>
      <c r="K22" s="215"/>
      <c r="L22" s="214">
        <v>48383.9</v>
      </c>
      <c r="M22" s="215"/>
      <c r="N22" s="216">
        <v>240691.54</v>
      </c>
    </row>
    <row r="23" spans="1:14" s="37" customFormat="1" ht="38.25" x14ac:dyDescent="0.25">
      <c r="A23" s="151"/>
      <c r="B23" s="190"/>
      <c r="C23" s="191" t="s">
        <v>210</v>
      </c>
      <c r="D23" s="191" t="s">
        <v>208</v>
      </c>
      <c r="E23" s="191" t="s">
        <v>211</v>
      </c>
      <c r="F23" s="195" t="s">
        <v>206</v>
      </c>
      <c r="G23" s="199"/>
      <c r="H23" s="201">
        <v>1.33</v>
      </c>
      <c r="I23" s="200"/>
      <c r="J23" s="201">
        <v>4.22</v>
      </c>
      <c r="K23" s="200"/>
      <c r="L23" s="201">
        <v>7.11</v>
      </c>
      <c r="M23" s="200"/>
      <c r="N23" s="202">
        <v>10</v>
      </c>
    </row>
    <row r="24" spans="1:14" x14ac:dyDescent="0.25">
      <c r="A24" s="151" t="s">
        <v>13</v>
      </c>
      <c r="B24" s="150" t="s">
        <v>12</v>
      </c>
      <c r="C24" s="192"/>
      <c r="D24" s="192"/>
      <c r="E24" s="192"/>
      <c r="F24" s="196"/>
      <c r="G24" s="71"/>
      <c r="H24" s="73"/>
      <c r="I24" s="73"/>
      <c r="J24" s="73"/>
      <c r="K24" s="73"/>
      <c r="L24" s="73"/>
      <c r="M24" s="73"/>
      <c r="N24" s="74"/>
    </row>
    <row r="25" spans="1:14" ht="30" x14ac:dyDescent="0.25">
      <c r="A25" s="154" t="s">
        <v>5</v>
      </c>
      <c r="B25" s="155" t="s">
        <v>136</v>
      </c>
      <c r="C25" s="152"/>
      <c r="D25" s="152"/>
      <c r="E25" s="152"/>
      <c r="F25" s="153"/>
      <c r="G25" s="75">
        <f t="shared" ref="G25:N25" si="0">+G17+G24</f>
        <v>108896.12</v>
      </c>
      <c r="H25" s="76">
        <f t="shared" si="0"/>
        <v>128870.41</v>
      </c>
      <c r="I25" s="76">
        <f t="shared" si="0"/>
        <v>639851.96</v>
      </c>
      <c r="J25" s="76">
        <f t="shared" si="0"/>
        <v>177309.64</v>
      </c>
      <c r="K25" s="76">
        <f t="shared" si="0"/>
        <v>689994.88</v>
      </c>
      <c r="L25" s="76">
        <f t="shared" si="0"/>
        <v>806280.99</v>
      </c>
      <c r="M25" s="76">
        <f t="shared" si="0"/>
        <v>1342320.04</v>
      </c>
      <c r="N25" s="77">
        <f t="shared" si="0"/>
        <v>1507868.43</v>
      </c>
    </row>
    <row r="26" spans="1:14" s="47" customFormat="1" x14ac:dyDescent="0.25">
      <c r="A26" s="151" t="s">
        <v>173</v>
      </c>
      <c r="B26" s="150" t="s">
        <v>14</v>
      </c>
      <c r="C26" s="203"/>
      <c r="D26" s="203"/>
      <c r="E26" s="203"/>
      <c r="F26" s="205"/>
      <c r="G26" s="78">
        <v>277127.71999999997</v>
      </c>
      <c r="H26" s="80">
        <f>SUM(H27:H41)</f>
        <v>171260</v>
      </c>
      <c r="I26" s="80">
        <v>481309.36</v>
      </c>
      <c r="J26" s="80">
        <f>SUM(J27:J41)</f>
        <v>472798.43999999994</v>
      </c>
      <c r="K26" s="80">
        <v>822621.3</v>
      </c>
      <c r="L26" s="80">
        <f>SUM(L27:L41)</f>
        <v>789584.3899999999</v>
      </c>
      <c r="M26" s="80">
        <v>956515.32</v>
      </c>
      <c r="N26" s="82">
        <f>SUM(N27:N41)</f>
        <v>980172.44999999984</v>
      </c>
    </row>
    <row r="27" spans="1:14" s="47" customFormat="1" ht="38.25" x14ac:dyDescent="0.25">
      <c r="A27" s="151"/>
      <c r="B27" s="190"/>
      <c r="C27" s="204" t="s">
        <v>212</v>
      </c>
      <c r="D27" s="204" t="s">
        <v>213</v>
      </c>
      <c r="E27" s="204" t="s">
        <v>199</v>
      </c>
      <c r="F27" s="206" t="s">
        <v>200</v>
      </c>
      <c r="G27" s="218"/>
      <c r="H27" s="220">
        <v>0</v>
      </c>
      <c r="I27" s="220"/>
      <c r="J27" s="220">
        <v>0</v>
      </c>
      <c r="K27" s="220"/>
      <c r="L27" s="220">
        <v>2685.81</v>
      </c>
      <c r="M27" s="220"/>
      <c r="N27" s="222">
        <v>2685.81</v>
      </c>
    </row>
    <row r="28" spans="1:14" s="47" customFormat="1" ht="51" x14ac:dyDescent="0.25">
      <c r="A28" s="151"/>
      <c r="B28" s="190"/>
      <c r="C28" s="211" t="s">
        <v>214</v>
      </c>
      <c r="D28" s="211" t="s">
        <v>213</v>
      </c>
      <c r="E28" s="211" t="s">
        <v>215</v>
      </c>
      <c r="F28" s="212" t="s">
        <v>200</v>
      </c>
      <c r="G28" s="223"/>
      <c r="H28" s="224">
        <v>0</v>
      </c>
      <c r="I28" s="224"/>
      <c r="J28" s="224">
        <v>0</v>
      </c>
      <c r="K28" s="224"/>
      <c r="L28" s="224">
        <v>512.42999999999995</v>
      </c>
      <c r="M28" s="224"/>
      <c r="N28" s="225">
        <v>512.42999999999995</v>
      </c>
    </row>
    <row r="29" spans="1:14" s="47" customFormat="1" ht="25.5" x14ac:dyDescent="0.25">
      <c r="A29" s="151"/>
      <c r="B29" s="190"/>
      <c r="C29" s="211" t="s">
        <v>216</v>
      </c>
      <c r="D29" s="211" t="s">
        <v>213</v>
      </c>
      <c r="E29" s="211" t="s">
        <v>199</v>
      </c>
      <c r="F29" s="212" t="s">
        <v>200</v>
      </c>
      <c r="G29" s="223"/>
      <c r="H29" s="224">
        <v>0</v>
      </c>
      <c r="I29" s="224"/>
      <c r="J29" s="224">
        <v>0</v>
      </c>
      <c r="K29" s="224"/>
      <c r="L29" s="224">
        <v>12260.05</v>
      </c>
      <c r="M29" s="224"/>
      <c r="N29" s="225">
        <v>12260.05</v>
      </c>
    </row>
    <row r="30" spans="1:14" s="47" customFormat="1" ht="38.25" x14ac:dyDescent="0.25">
      <c r="A30" s="151"/>
      <c r="B30" s="190"/>
      <c r="C30" s="211" t="s">
        <v>217</v>
      </c>
      <c r="D30" s="211" t="s">
        <v>213</v>
      </c>
      <c r="E30" s="211" t="s">
        <v>215</v>
      </c>
      <c r="F30" s="212" t="s">
        <v>200</v>
      </c>
      <c r="G30" s="223"/>
      <c r="H30" s="224">
        <v>0</v>
      </c>
      <c r="I30" s="224"/>
      <c r="J30" s="224">
        <v>0</v>
      </c>
      <c r="K30" s="224"/>
      <c r="L30" s="224">
        <v>0</v>
      </c>
      <c r="M30" s="224"/>
      <c r="N30" s="225">
        <v>2000</v>
      </c>
    </row>
    <row r="31" spans="1:14" s="47" customFormat="1" ht="38.25" x14ac:dyDescent="0.25">
      <c r="A31" s="151"/>
      <c r="B31" s="190"/>
      <c r="C31" s="211" t="s">
        <v>218</v>
      </c>
      <c r="D31" s="211" t="s">
        <v>213</v>
      </c>
      <c r="E31" s="211" t="s">
        <v>199</v>
      </c>
      <c r="F31" s="212" t="s">
        <v>197</v>
      </c>
      <c r="G31" s="223"/>
      <c r="H31" s="224">
        <v>0</v>
      </c>
      <c r="I31" s="224"/>
      <c r="J31" s="224">
        <v>0</v>
      </c>
      <c r="K31" s="224"/>
      <c r="L31" s="224">
        <v>0</v>
      </c>
      <c r="M31" s="224"/>
      <c r="N31" s="225">
        <v>41900</v>
      </c>
    </row>
    <row r="32" spans="1:14" s="47" customFormat="1" ht="25.5" x14ac:dyDescent="0.25">
      <c r="A32" s="151"/>
      <c r="B32" s="190"/>
      <c r="C32" s="211" t="s">
        <v>219</v>
      </c>
      <c r="D32" s="211" t="s">
        <v>220</v>
      </c>
      <c r="E32" s="211" t="s">
        <v>221</v>
      </c>
      <c r="F32" s="212" t="s">
        <v>197</v>
      </c>
      <c r="G32" s="223"/>
      <c r="H32" s="224">
        <v>131310.79999999999</v>
      </c>
      <c r="I32" s="224"/>
      <c r="J32" s="224">
        <v>131310.79999999999</v>
      </c>
      <c r="K32" s="224"/>
      <c r="L32" s="224">
        <v>131310.79999999999</v>
      </c>
      <c r="M32" s="224"/>
      <c r="N32" s="225">
        <v>131310.79999999999</v>
      </c>
    </row>
    <row r="33" spans="1:14" s="47" customFormat="1" ht="38.25" x14ac:dyDescent="0.25">
      <c r="A33" s="151"/>
      <c r="B33" s="190"/>
      <c r="C33" s="211" t="s">
        <v>222</v>
      </c>
      <c r="D33" s="211" t="s">
        <v>220</v>
      </c>
      <c r="E33" s="211" t="s">
        <v>221</v>
      </c>
      <c r="F33" s="212" t="s">
        <v>200</v>
      </c>
      <c r="G33" s="223"/>
      <c r="H33" s="224">
        <v>0</v>
      </c>
      <c r="I33" s="224"/>
      <c r="J33" s="224">
        <v>300700</v>
      </c>
      <c r="K33" s="224"/>
      <c r="L33" s="224">
        <v>481120</v>
      </c>
      <c r="M33" s="224"/>
      <c r="N33" s="225">
        <v>620000</v>
      </c>
    </row>
    <row r="34" spans="1:14" s="47" customFormat="1" ht="38.25" x14ac:dyDescent="0.25">
      <c r="A34" s="151"/>
      <c r="B34" s="190"/>
      <c r="C34" s="211" t="s">
        <v>223</v>
      </c>
      <c r="D34" s="211" t="s">
        <v>220</v>
      </c>
      <c r="E34" s="211" t="s">
        <v>221</v>
      </c>
      <c r="F34" s="212" t="s">
        <v>200</v>
      </c>
      <c r="G34" s="223"/>
      <c r="H34" s="224">
        <v>0</v>
      </c>
      <c r="I34" s="224"/>
      <c r="J34" s="224">
        <v>0</v>
      </c>
      <c r="K34" s="224"/>
      <c r="L34" s="224">
        <v>3158.06</v>
      </c>
      <c r="M34" s="224"/>
      <c r="N34" s="225">
        <v>6316.12</v>
      </c>
    </row>
    <row r="35" spans="1:14" s="47" customFormat="1" ht="38.25" x14ac:dyDescent="0.25">
      <c r="A35" s="151"/>
      <c r="B35" s="190"/>
      <c r="C35" s="211" t="s">
        <v>224</v>
      </c>
      <c r="D35" s="211" t="s">
        <v>220</v>
      </c>
      <c r="E35" s="211" t="s">
        <v>221</v>
      </c>
      <c r="F35" s="212" t="s">
        <v>200</v>
      </c>
      <c r="G35" s="223"/>
      <c r="H35" s="224">
        <v>13804.6</v>
      </c>
      <c r="I35" s="224"/>
      <c r="J35" s="224">
        <v>13804.6</v>
      </c>
      <c r="K35" s="224"/>
      <c r="L35" s="224">
        <v>13804.6</v>
      </c>
      <c r="M35" s="224"/>
      <c r="N35" s="225">
        <v>13804.6</v>
      </c>
    </row>
    <row r="36" spans="1:14" s="47" customFormat="1" ht="38.25" x14ac:dyDescent="0.25">
      <c r="A36" s="151"/>
      <c r="B36" s="190"/>
      <c r="C36" s="211" t="s">
        <v>225</v>
      </c>
      <c r="D36" s="211" t="s">
        <v>220</v>
      </c>
      <c r="E36" s="211" t="s">
        <v>221</v>
      </c>
      <c r="F36" s="212" t="s">
        <v>200</v>
      </c>
      <c r="G36" s="223"/>
      <c r="H36" s="224">
        <v>0</v>
      </c>
      <c r="I36" s="224"/>
      <c r="J36" s="224">
        <v>838.44</v>
      </c>
      <c r="K36" s="224"/>
      <c r="L36" s="224">
        <v>838.44</v>
      </c>
      <c r="M36" s="224"/>
      <c r="N36" s="225">
        <v>838.44</v>
      </c>
    </row>
    <row r="37" spans="1:14" s="47" customFormat="1" ht="38.25" x14ac:dyDescent="0.25">
      <c r="A37" s="151"/>
      <c r="B37" s="190"/>
      <c r="C37" s="211" t="s">
        <v>226</v>
      </c>
      <c r="D37" s="211" t="s">
        <v>220</v>
      </c>
      <c r="E37" s="211" t="s">
        <v>221</v>
      </c>
      <c r="F37" s="212" t="s">
        <v>200</v>
      </c>
      <c r="G37" s="223"/>
      <c r="H37" s="224">
        <v>0</v>
      </c>
      <c r="I37" s="224"/>
      <c r="J37" s="224">
        <v>0</v>
      </c>
      <c r="K37" s="224"/>
      <c r="L37" s="224">
        <v>116000</v>
      </c>
      <c r="M37" s="224"/>
      <c r="N37" s="225">
        <v>116000</v>
      </c>
    </row>
    <row r="38" spans="1:14" s="47" customFormat="1" ht="38.25" x14ac:dyDescent="0.25">
      <c r="A38" s="151"/>
      <c r="B38" s="190"/>
      <c r="C38" s="211" t="s">
        <v>227</v>
      </c>
      <c r="D38" s="211" t="s">
        <v>220</v>
      </c>
      <c r="E38" s="211" t="s">
        <v>199</v>
      </c>
      <c r="F38" s="212" t="s">
        <v>197</v>
      </c>
      <c r="G38" s="223"/>
      <c r="H38" s="224">
        <v>26144.6</v>
      </c>
      <c r="I38" s="224"/>
      <c r="J38" s="224">
        <v>26144.6</v>
      </c>
      <c r="K38" s="224"/>
      <c r="L38" s="224">
        <v>26144.6</v>
      </c>
      <c r="M38" s="224"/>
      <c r="N38" s="225">
        <v>26144.6</v>
      </c>
    </row>
    <row r="39" spans="1:14" s="47" customFormat="1" ht="38.25" x14ac:dyDescent="0.25">
      <c r="A39" s="151"/>
      <c r="B39" s="190"/>
      <c r="C39" s="211" t="s">
        <v>228</v>
      </c>
      <c r="D39" s="211" t="s">
        <v>220</v>
      </c>
      <c r="E39" s="211" t="s">
        <v>221</v>
      </c>
      <c r="F39" s="212" t="s">
        <v>200</v>
      </c>
      <c r="G39" s="223"/>
      <c r="H39" s="224">
        <v>0</v>
      </c>
      <c r="I39" s="224"/>
      <c r="J39" s="224">
        <v>0</v>
      </c>
      <c r="K39" s="224"/>
      <c r="L39" s="224">
        <v>500</v>
      </c>
      <c r="M39" s="224"/>
      <c r="N39" s="225">
        <v>500</v>
      </c>
    </row>
    <row r="40" spans="1:14" s="47" customFormat="1" ht="25.5" x14ac:dyDescent="0.25">
      <c r="A40" s="151"/>
      <c r="B40" s="190"/>
      <c r="C40" s="211" t="s">
        <v>229</v>
      </c>
      <c r="D40" s="211" t="s">
        <v>220</v>
      </c>
      <c r="E40" s="211" t="s">
        <v>221</v>
      </c>
      <c r="F40" s="212" t="s">
        <v>200</v>
      </c>
      <c r="G40" s="223"/>
      <c r="H40" s="224">
        <v>0</v>
      </c>
      <c r="I40" s="224"/>
      <c r="J40" s="224">
        <v>0</v>
      </c>
      <c r="K40" s="224"/>
      <c r="L40" s="224">
        <v>0</v>
      </c>
      <c r="M40" s="224"/>
      <c r="N40" s="225">
        <v>4650</v>
      </c>
    </row>
    <row r="41" spans="1:14" s="47" customFormat="1" ht="38.25" x14ac:dyDescent="0.25">
      <c r="A41" s="151"/>
      <c r="B41" s="190"/>
      <c r="C41" s="191" t="s">
        <v>230</v>
      </c>
      <c r="D41" s="191" t="s">
        <v>220</v>
      </c>
      <c r="E41" s="191" t="s">
        <v>199</v>
      </c>
      <c r="F41" s="195" t="s">
        <v>200</v>
      </c>
      <c r="G41" s="217"/>
      <c r="H41" s="219">
        <v>0</v>
      </c>
      <c r="I41" s="219"/>
      <c r="J41" s="219">
        <v>0</v>
      </c>
      <c r="K41" s="219"/>
      <c r="L41" s="219">
        <v>1249.5999999999999</v>
      </c>
      <c r="M41" s="219"/>
      <c r="N41" s="221">
        <v>1249.5999999999999</v>
      </c>
    </row>
    <row r="42" spans="1:14" x14ac:dyDescent="0.25">
      <c r="A42" s="154" t="s">
        <v>15</v>
      </c>
      <c r="B42" s="156" t="s">
        <v>135</v>
      </c>
      <c r="C42" s="192"/>
      <c r="D42" s="192"/>
      <c r="E42" s="192"/>
      <c r="F42" s="196"/>
      <c r="G42" s="75">
        <f t="shared" ref="G42:N42" si="1">+G26</f>
        <v>277127.71999999997</v>
      </c>
      <c r="H42" s="76">
        <f t="shared" si="1"/>
        <v>171260</v>
      </c>
      <c r="I42" s="76">
        <f t="shared" si="1"/>
        <v>481309.36</v>
      </c>
      <c r="J42" s="76">
        <f t="shared" si="1"/>
        <v>472798.43999999994</v>
      </c>
      <c r="K42" s="76">
        <f t="shared" si="1"/>
        <v>822621.3</v>
      </c>
      <c r="L42" s="76">
        <f t="shared" si="1"/>
        <v>789584.3899999999</v>
      </c>
      <c r="M42" s="76">
        <f t="shared" si="1"/>
        <v>956515.32</v>
      </c>
      <c r="N42" s="77">
        <f t="shared" si="1"/>
        <v>980172.44999999984</v>
      </c>
    </row>
    <row r="43" spans="1:14" x14ac:dyDescent="0.25">
      <c r="A43" s="151" t="s">
        <v>22</v>
      </c>
      <c r="B43" s="157" t="s">
        <v>21</v>
      </c>
      <c r="C43" s="203"/>
      <c r="D43" s="203"/>
      <c r="E43" s="203"/>
      <c r="F43" s="205"/>
      <c r="G43" s="78">
        <v>229327.62</v>
      </c>
      <c r="H43" s="80">
        <f>SUM(H44:H61)</f>
        <v>141164.21000000002</v>
      </c>
      <c r="I43" s="80">
        <v>310342</v>
      </c>
      <c r="J43" s="80">
        <f>SUM(J44:J61)</f>
        <v>245701.47000000003</v>
      </c>
      <c r="K43" s="80">
        <v>512697.06</v>
      </c>
      <c r="L43" s="80">
        <f>SUM(L44:L61)</f>
        <v>423614.38</v>
      </c>
      <c r="M43" s="80">
        <v>585842.52</v>
      </c>
      <c r="N43" s="82">
        <f>SUM(N44:N61)</f>
        <v>496381.51</v>
      </c>
    </row>
    <row r="44" spans="1:14" ht="25.5" x14ac:dyDescent="0.25">
      <c r="A44" s="151"/>
      <c r="B44" s="226"/>
      <c r="C44" s="204" t="s">
        <v>231</v>
      </c>
      <c r="D44" s="204" t="s">
        <v>232</v>
      </c>
      <c r="E44" s="204" t="s">
        <v>233</v>
      </c>
      <c r="F44" s="206" t="s">
        <v>206</v>
      </c>
      <c r="G44" s="218"/>
      <c r="H44" s="220">
        <v>20.5</v>
      </c>
      <c r="I44" s="220"/>
      <c r="J44" s="220">
        <v>1013.67</v>
      </c>
      <c r="K44" s="220"/>
      <c r="L44" s="220">
        <v>2006.84</v>
      </c>
      <c r="M44" s="220"/>
      <c r="N44" s="222">
        <v>3000</v>
      </c>
    </row>
    <row r="45" spans="1:14" ht="38.25" x14ac:dyDescent="0.25">
      <c r="A45" s="151"/>
      <c r="B45" s="226"/>
      <c r="C45" s="211" t="s">
        <v>234</v>
      </c>
      <c r="D45" s="211" t="s">
        <v>232</v>
      </c>
      <c r="E45" s="211" t="s">
        <v>235</v>
      </c>
      <c r="F45" s="212" t="s">
        <v>206</v>
      </c>
      <c r="G45" s="223"/>
      <c r="H45" s="224">
        <v>10.32</v>
      </c>
      <c r="I45" s="224"/>
      <c r="J45" s="224">
        <v>106.88</v>
      </c>
      <c r="K45" s="224"/>
      <c r="L45" s="224">
        <v>203.44</v>
      </c>
      <c r="M45" s="224"/>
      <c r="N45" s="225">
        <v>300</v>
      </c>
    </row>
    <row r="46" spans="1:14" ht="25.5" x14ac:dyDescent="0.25">
      <c r="A46" s="151"/>
      <c r="B46" s="226"/>
      <c r="C46" s="211" t="s">
        <v>236</v>
      </c>
      <c r="D46" s="211" t="s">
        <v>232</v>
      </c>
      <c r="E46" s="211" t="s">
        <v>235</v>
      </c>
      <c r="F46" s="212" t="s">
        <v>206</v>
      </c>
      <c r="G46" s="223"/>
      <c r="H46" s="224">
        <v>290</v>
      </c>
      <c r="I46" s="224"/>
      <c r="J46" s="224">
        <v>2172.8000000000002</v>
      </c>
      <c r="K46" s="224"/>
      <c r="L46" s="224">
        <v>4055.6</v>
      </c>
      <c r="M46" s="224"/>
      <c r="N46" s="225">
        <v>5938.41</v>
      </c>
    </row>
    <row r="47" spans="1:14" ht="38.25" x14ac:dyDescent="0.25">
      <c r="A47" s="151"/>
      <c r="B47" s="226"/>
      <c r="C47" s="211" t="s">
        <v>237</v>
      </c>
      <c r="D47" s="211" t="s">
        <v>232</v>
      </c>
      <c r="E47" s="211" t="s">
        <v>238</v>
      </c>
      <c r="F47" s="212" t="s">
        <v>200</v>
      </c>
      <c r="G47" s="223"/>
      <c r="H47" s="224">
        <v>2476.56</v>
      </c>
      <c r="I47" s="224"/>
      <c r="J47" s="224">
        <v>6237.46</v>
      </c>
      <c r="K47" s="224"/>
      <c r="L47" s="224">
        <v>11655.24</v>
      </c>
      <c r="M47" s="224"/>
      <c r="N47" s="225">
        <v>15143.8</v>
      </c>
    </row>
    <row r="48" spans="1:14" ht="38.25" x14ac:dyDescent="0.25">
      <c r="A48" s="151"/>
      <c r="B48" s="226"/>
      <c r="C48" s="211" t="s">
        <v>239</v>
      </c>
      <c r="D48" s="211" t="s">
        <v>232</v>
      </c>
      <c r="E48" s="211" t="s">
        <v>240</v>
      </c>
      <c r="F48" s="212" t="s">
        <v>200</v>
      </c>
      <c r="G48" s="223"/>
      <c r="H48" s="224">
        <v>0</v>
      </c>
      <c r="I48" s="224"/>
      <c r="J48" s="224">
        <v>420</v>
      </c>
      <c r="K48" s="224"/>
      <c r="L48" s="224">
        <v>600</v>
      </c>
      <c r="M48" s="224"/>
      <c r="N48" s="225">
        <v>1000</v>
      </c>
    </row>
    <row r="49" spans="1:14" ht="25.5" x14ac:dyDescent="0.25">
      <c r="A49" s="151"/>
      <c r="B49" s="226"/>
      <c r="C49" s="211" t="s">
        <v>241</v>
      </c>
      <c r="D49" s="211" t="s">
        <v>232</v>
      </c>
      <c r="E49" s="211" t="s">
        <v>242</v>
      </c>
      <c r="F49" s="212" t="s">
        <v>200</v>
      </c>
      <c r="G49" s="223"/>
      <c r="H49" s="224">
        <v>0</v>
      </c>
      <c r="I49" s="224"/>
      <c r="J49" s="224">
        <v>322.5</v>
      </c>
      <c r="K49" s="224"/>
      <c r="L49" s="224">
        <v>334.85</v>
      </c>
      <c r="M49" s="224"/>
      <c r="N49" s="225">
        <v>500</v>
      </c>
    </row>
    <row r="50" spans="1:14" ht="38.25" x14ac:dyDescent="0.25">
      <c r="A50" s="151"/>
      <c r="B50" s="226"/>
      <c r="C50" s="211" t="s">
        <v>243</v>
      </c>
      <c r="D50" s="211" t="s">
        <v>244</v>
      </c>
      <c r="E50" s="211" t="s">
        <v>245</v>
      </c>
      <c r="F50" s="212" t="s">
        <v>197</v>
      </c>
      <c r="G50" s="223"/>
      <c r="H50" s="224">
        <v>0</v>
      </c>
      <c r="I50" s="224"/>
      <c r="J50" s="224">
        <v>5000</v>
      </c>
      <c r="K50" s="224"/>
      <c r="L50" s="224">
        <v>5954.52</v>
      </c>
      <c r="M50" s="224"/>
      <c r="N50" s="225">
        <v>6185.87</v>
      </c>
    </row>
    <row r="51" spans="1:14" ht="51" x14ac:dyDescent="0.25">
      <c r="A51" s="151"/>
      <c r="B51" s="226"/>
      <c r="C51" s="211" t="s">
        <v>246</v>
      </c>
      <c r="D51" s="211" t="s">
        <v>244</v>
      </c>
      <c r="E51" s="211" t="s">
        <v>247</v>
      </c>
      <c r="F51" s="212" t="s">
        <v>200</v>
      </c>
      <c r="G51" s="223"/>
      <c r="H51" s="224">
        <v>72</v>
      </c>
      <c r="I51" s="224"/>
      <c r="J51" s="224">
        <v>669.15</v>
      </c>
      <c r="K51" s="224"/>
      <c r="L51" s="224">
        <v>9146.1200000000008</v>
      </c>
      <c r="M51" s="224"/>
      <c r="N51" s="225">
        <v>9975</v>
      </c>
    </row>
    <row r="52" spans="1:14" ht="25.5" x14ac:dyDescent="0.25">
      <c r="A52" s="151"/>
      <c r="B52" s="226"/>
      <c r="C52" s="211" t="s">
        <v>248</v>
      </c>
      <c r="D52" s="211" t="s">
        <v>232</v>
      </c>
      <c r="E52" s="211" t="s">
        <v>242</v>
      </c>
      <c r="F52" s="212" t="s">
        <v>197</v>
      </c>
      <c r="G52" s="223"/>
      <c r="H52" s="224">
        <v>0</v>
      </c>
      <c r="I52" s="224"/>
      <c r="J52" s="224">
        <v>0</v>
      </c>
      <c r="K52" s="224"/>
      <c r="L52" s="224">
        <v>0</v>
      </c>
      <c r="M52" s="224"/>
      <c r="N52" s="225">
        <v>7500</v>
      </c>
    </row>
    <row r="53" spans="1:14" ht="25.5" x14ac:dyDescent="0.25">
      <c r="A53" s="151"/>
      <c r="B53" s="226"/>
      <c r="C53" s="211" t="s">
        <v>249</v>
      </c>
      <c r="D53" s="211" t="s">
        <v>232</v>
      </c>
      <c r="E53" s="211" t="s">
        <v>242</v>
      </c>
      <c r="F53" s="212" t="s">
        <v>206</v>
      </c>
      <c r="G53" s="223"/>
      <c r="H53" s="224">
        <v>0</v>
      </c>
      <c r="I53" s="224"/>
      <c r="J53" s="224">
        <v>666.67</v>
      </c>
      <c r="K53" s="224"/>
      <c r="L53" s="224">
        <v>1333.34</v>
      </c>
      <c r="M53" s="224"/>
      <c r="N53" s="225">
        <v>2000</v>
      </c>
    </row>
    <row r="54" spans="1:14" ht="25.5" x14ac:dyDescent="0.25">
      <c r="A54" s="151"/>
      <c r="B54" s="226"/>
      <c r="C54" s="211" t="s">
        <v>250</v>
      </c>
      <c r="D54" s="211" t="s">
        <v>251</v>
      </c>
      <c r="E54" s="211" t="s">
        <v>252</v>
      </c>
      <c r="F54" s="212" t="s">
        <v>206</v>
      </c>
      <c r="G54" s="223"/>
      <c r="H54" s="224">
        <v>1620</v>
      </c>
      <c r="I54" s="224"/>
      <c r="J54" s="224">
        <v>7217.78</v>
      </c>
      <c r="K54" s="224"/>
      <c r="L54" s="224">
        <v>12815.56</v>
      </c>
      <c r="M54" s="224"/>
      <c r="N54" s="225">
        <v>18413.34</v>
      </c>
    </row>
    <row r="55" spans="1:14" ht="25.5" x14ac:dyDescent="0.25">
      <c r="A55" s="151"/>
      <c r="B55" s="226"/>
      <c r="C55" s="211" t="s">
        <v>253</v>
      </c>
      <c r="D55" s="211" t="s">
        <v>251</v>
      </c>
      <c r="E55" s="211" t="s">
        <v>252</v>
      </c>
      <c r="F55" s="212" t="s">
        <v>200</v>
      </c>
      <c r="G55" s="223"/>
      <c r="H55" s="224">
        <v>0</v>
      </c>
      <c r="I55" s="224"/>
      <c r="J55" s="224">
        <v>0</v>
      </c>
      <c r="K55" s="224"/>
      <c r="L55" s="224">
        <v>0</v>
      </c>
      <c r="M55" s="224"/>
      <c r="N55" s="225">
        <v>70</v>
      </c>
    </row>
    <row r="56" spans="1:14" ht="25.5" x14ac:dyDescent="0.25">
      <c r="A56" s="151"/>
      <c r="B56" s="226"/>
      <c r="C56" s="211" t="s">
        <v>254</v>
      </c>
      <c r="D56" s="211" t="s">
        <v>251</v>
      </c>
      <c r="E56" s="211" t="s">
        <v>252</v>
      </c>
      <c r="F56" s="212" t="s">
        <v>200</v>
      </c>
      <c r="G56" s="223"/>
      <c r="H56" s="224">
        <v>1437.8</v>
      </c>
      <c r="I56" s="224"/>
      <c r="J56" s="224">
        <v>6049.37</v>
      </c>
      <c r="K56" s="224"/>
      <c r="L56" s="224">
        <v>10526.43</v>
      </c>
      <c r="M56" s="224"/>
      <c r="N56" s="225">
        <v>10526.43</v>
      </c>
    </row>
    <row r="57" spans="1:14" ht="25.5" x14ac:dyDescent="0.25">
      <c r="A57" s="151"/>
      <c r="B57" s="226"/>
      <c r="C57" s="211" t="s">
        <v>255</v>
      </c>
      <c r="D57" s="211" t="s">
        <v>244</v>
      </c>
      <c r="E57" s="211" t="s">
        <v>256</v>
      </c>
      <c r="F57" s="212" t="s">
        <v>200</v>
      </c>
      <c r="G57" s="223"/>
      <c r="H57" s="224">
        <v>24288.02</v>
      </c>
      <c r="I57" s="224"/>
      <c r="J57" s="224">
        <v>24288.02</v>
      </c>
      <c r="K57" s="224"/>
      <c r="L57" s="224">
        <v>35812.199999999997</v>
      </c>
      <c r="M57" s="224"/>
      <c r="N57" s="225">
        <v>35812.199999999997</v>
      </c>
    </row>
    <row r="58" spans="1:14" ht="25.5" x14ac:dyDescent="0.25">
      <c r="A58" s="151"/>
      <c r="B58" s="226"/>
      <c r="C58" s="211" t="s">
        <v>257</v>
      </c>
      <c r="D58" s="211" t="s">
        <v>258</v>
      </c>
      <c r="E58" s="211" t="s">
        <v>259</v>
      </c>
      <c r="F58" s="212" t="s">
        <v>200</v>
      </c>
      <c r="G58" s="223"/>
      <c r="H58" s="224">
        <v>2378.83</v>
      </c>
      <c r="I58" s="224"/>
      <c r="J58" s="224">
        <v>22378.83</v>
      </c>
      <c r="K58" s="224"/>
      <c r="L58" s="224">
        <v>22378.83</v>
      </c>
      <c r="M58" s="224"/>
      <c r="N58" s="225">
        <v>22378.83</v>
      </c>
    </row>
    <row r="59" spans="1:14" ht="38.25" x14ac:dyDescent="0.25">
      <c r="A59" s="151"/>
      <c r="B59" s="226"/>
      <c r="C59" s="211" t="s">
        <v>260</v>
      </c>
      <c r="D59" s="211" t="s">
        <v>232</v>
      </c>
      <c r="E59" s="211" t="s">
        <v>261</v>
      </c>
      <c r="F59" s="212" t="s">
        <v>200</v>
      </c>
      <c r="G59" s="223"/>
      <c r="H59" s="224">
        <v>107947.98</v>
      </c>
      <c r="I59" s="224"/>
      <c r="J59" s="224">
        <v>159695.14000000001</v>
      </c>
      <c r="K59" s="224"/>
      <c r="L59" s="224">
        <v>297328.21000000002</v>
      </c>
      <c r="M59" s="224"/>
      <c r="N59" s="225">
        <v>319333.43</v>
      </c>
    </row>
    <row r="60" spans="1:14" ht="25.5" x14ac:dyDescent="0.25">
      <c r="A60" s="151"/>
      <c r="B60" s="226"/>
      <c r="C60" s="211" t="s">
        <v>262</v>
      </c>
      <c r="D60" s="211" t="s">
        <v>244</v>
      </c>
      <c r="E60" s="211" t="s">
        <v>247</v>
      </c>
      <c r="F60" s="212" t="s">
        <v>200</v>
      </c>
      <c r="G60" s="223"/>
      <c r="H60" s="224">
        <v>622.20000000000005</v>
      </c>
      <c r="I60" s="224"/>
      <c r="J60" s="224">
        <v>622.20000000000005</v>
      </c>
      <c r="K60" s="224"/>
      <c r="L60" s="224">
        <v>622.20000000000005</v>
      </c>
      <c r="M60" s="224"/>
      <c r="N60" s="225">
        <v>20622.2</v>
      </c>
    </row>
    <row r="61" spans="1:14" ht="25.5" x14ac:dyDescent="0.25">
      <c r="A61" s="151"/>
      <c r="B61" s="226"/>
      <c r="C61" s="191" t="s">
        <v>263</v>
      </c>
      <c r="D61" s="191" t="s">
        <v>232</v>
      </c>
      <c r="E61" s="191" t="s">
        <v>242</v>
      </c>
      <c r="F61" s="195" t="s">
        <v>264</v>
      </c>
      <c r="G61" s="217"/>
      <c r="H61" s="219">
        <v>0</v>
      </c>
      <c r="I61" s="219"/>
      <c r="J61" s="219">
        <v>8841</v>
      </c>
      <c r="K61" s="219"/>
      <c r="L61" s="219">
        <v>8841</v>
      </c>
      <c r="M61" s="219"/>
      <c r="N61" s="221">
        <v>17682</v>
      </c>
    </row>
    <row r="62" spans="1:14" ht="30" x14ac:dyDescent="0.25">
      <c r="A62" s="151" t="s">
        <v>24</v>
      </c>
      <c r="B62" s="157" t="s">
        <v>23</v>
      </c>
      <c r="C62" s="193"/>
      <c r="D62" s="193"/>
      <c r="E62" s="193"/>
      <c r="F62" s="197"/>
      <c r="G62" s="78">
        <v>50979.02</v>
      </c>
      <c r="H62" s="80">
        <f>SUM(H63:H66)</f>
        <v>22019.719999999998</v>
      </c>
      <c r="I62" s="80">
        <v>76131.95</v>
      </c>
      <c r="J62" s="80">
        <f>SUM(J63:J66)</f>
        <v>45924.32</v>
      </c>
      <c r="K62" s="80">
        <v>97642.25</v>
      </c>
      <c r="L62" s="80">
        <f>SUM(L63:L66)</f>
        <v>69828.92</v>
      </c>
      <c r="M62" s="80">
        <v>111143.2</v>
      </c>
      <c r="N62" s="82">
        <f>SUM(N63:N66)</f>
        <v>93733.5</v>
      </c>
    </row>
    <row r="63" spans="1:14" ht="38.25" x14ac:dyDescent="0.25">
      <c r="A63" s="151"/>
      <c r="B63" s="226"/>
      <c r="C63" s="204" t="s">
        <v>265</v>
      </c>
      <c r="D63" s="204" t="s">
        <v>266</v>
      </c>
      <c r="E63" s="204" t="s">
        <v>199</v>
      </c>
      <c r="F63" s="206" t="s">
        <v>206</v>
      </c>
      <c r="G63" s="218"/>
      <c r="H63" s="220">
        <v>3439.3</v>
      </c>
      <c r="I63" s="220"/>
      <c r="J63" s="220">
        <v>4814.57</v>
      </c>
      <c r="K63" s="220"/>
      <c r="L63" s="220">
        <v>6189.84</v>
      </c>
      <c r="M63" s="220"/>
      <c r="N63" s="222">
        <v>7565.1</v>
      </c>
    </row>
    <row r="64" spans="1:14" ht="38.25" x14ac:dyDescent="0.25">
      <c r="A64" s="151"/>
      <c r="B64" s="226"/>
      <c r="C64" s="211" t="s">
        <v>267</v>
      </c>
      <c r="D64" s="211" t="s">
        <v>268</v>
      </c>
      <c r="E64" s="211" t="s">
        <v>199</v>
      </c>
      <c r="F64" s="212" t="s">
        <v>206</v>
      </c>
      <c r="G64" s="223"/>
      <c r="H64" s="224">
        <v>18580.419999999998</v>
      </c>
      <c r="I64" s="224"/>
      <c r="J64" s="224">
        <v>40609.75</v>
      </c>
      <c r="K64" s="224"/>
      <c r="L64" s="224">
        <v>62639.08</v>
      </c>
      <c r="M64" s="224"/>
      <c r="N64" s="225">
        <v>84668.4</v>
      </c>
    </row>
    <row r="65" spans="1:14" ht="38.25" x14ac:dyDescent="0.25">
      <c r="A65" s="151"/>
      <c r="B65" s="226"/>
      <c r="C65" s="211" t="s">
        <v>269</v>
      </c>
      <c r="D65" s="211" t="s">
        <v>266</v>
      </c>
      <c r="E65" s="211" t="s">
        <v>199</v>
      </c>
      <c r="F65" s="212" t="s">
        <v>206</v>
      </c>
      <c r="G65" s="223"/>
      <c r="H65" s="224">
        <v>0</v>
      </c>
      <c r="I65" s="224"/>
      <c r="J65" s="224">
        <v>333.33</v>
      </c>
      <c r="K65" s="224"/>
      <c r="L65" s="224">
        <v>666.66</v>
      </c>
      <c r="M65" s="224"/>
      <c r="N65" s="225">
        <v>1000</v>
      </c>
    </row>
    <row r="66" spans="1:14" ht="38.25" x14ac:dyDescent="0.25">
      <c r="A66" s="151"/>
      <c r="B66" s="226"/>
      <c r="C66" s="191" t="s">
        <v>270</v>
      </c>
      <c r="D66" s="191" t="s">
        <v>268</v>
      </c>
      <c r="E66" s="191" t="s">
        <v>199</v>
      </c>
      <c r="F66" s="195" t="s">
        <v>206</v>
      </c>
      <c r="G66" s="217"/>
      <c r="H66" s="219">
        <v>0</v>
      </c>
      <c r="I66" s="219"/>
      <c r="J66" s="219">
        <v>166.67</v>
      </c>
      <c r="K66" s="219"/>
      <c r="L66" s="219">
        <v>333.34</v>
      </c>
      <c r="M66" s="219"/>
      <c r="N66" s="221">
        <v>500</v>
      </c>
    </row>
    <row r="67" spans="1:14" x14ac:dyDescent="0.25">
      <c r="A67" s="151" t="s">
        <v>26</v>
      </c>
      <c r="B67" s="150" t="s">
        <v>25</v>
      </c>
      <c r="C67" s="193"/>
      <c r="D67" s="193"/>
      <c r="E67" s="193"/>
      <c r="F67" s="197"/>
      <c r="G67" s="78">
        <v>15003.67</v>
      </c>
      <c r="H67" s="80">
        <f>SUM(H68:H69)</f>
        <v>29051.53</v>
      </c>
      <c r="I67" s="80">
        <v>17016.310000000001</v>
      </c>
      <c r="J67" s="80">
        <f>SUM(J68:J69)</f>
        <v>29180.739999999998</v>
      </c>
      <c r="K67" s="80">
        <v>17966.419999999998</v>
      </c>
      <c r="L67" s="80">
        <f>SUM(L68:L69)</f>
        <v>29309.949999999997</v>
      </c>
      <c r="M67" s="80">
        <v>19189.39</v>
      </c>
      <c r="N67" s="82">
        <f>SUM(N68:N69)</f>
        <v>29439.17</v>
      </c>
    </row>
    <row r="68" spans="1:14" ht="25.5" x14ac:dyDescent="0.25">
      <c r="A68" s="151"/>
      <c r="B68" s="190"/>
      <c r="C68" s="204" t="s">
        <v>271</v>
      </c>
      <c r="D68" s="204" t="s">
        <v>272</v>
      </c>
      <c r="E68" s="204" t="s">
        <v>199</v>
      </c>
      <c r="F68" s="206" t="s">
        <v>206</v>
      </c>
      <c r="G68" s="218"/>
      <c r="H68" s="220">
        <v>362.36</v>
      </c>
      <c r="I68" s="220"/>
      <c r="J68" s="220">
        <v>491.57</v>
      </c>
      <c r="K68" s="220"/>
      <c r="L68" s="220">
        <v>620.78</v>
      </c>
      <c r="M68" s="220"/>
      <c r="N68" s="222">
        <v>750</v>
      </c>
    </row>
    <row r="69" spans="1:14" ht="25.5" x14ac:dyDescent="0.25">
      <c r="A69" s="151"/>
      <c r="B69" s="190"/>
      <c r="C69" s="191" t="s">
        <v>273</v>
      </c>
      <c r="D69" s="191" t="s">
        <v>274</v>
      </c>
      <c r="E69" s="191" t="s">
        <v>199</v>
      </c>
      <c r="F69" s="195" t="s">
        <v>200</v>
      </c>
      <c r="G69" s="217"/>
      <c r="H69" s="219">
        <v>28689.17</v>
      </c>
      <c r="I69" s="219"/>
      <c r="J69" s="219">
        <v>28689.17</v>
      </c>
      <c r="K69" s="219"/>
      <c r="L69" s="219">
        <v>28689.17</v>
      </c>
      <c r="M69" s="219"/>
      <c r="N69" s="221">
        <v>28689.17</v>
      </c>
    </row>
    <row r="70" spans="1:14" x14ac:dyDescent="0.25">
      <c r="A70" s="151" t="s">
        <v>28</v>
      </c>
      <c r="B70" s="150" t="s">
        <v>27</v>
      </c>
      <c r="C70" s="192"/>
      <c r="D70" s="192"/>
      <c r="E70" s="192"/>
      <c r="F70" s="196"/>
      <c r="G70" s="83"/>
      <c r="H70" s="85"/>
      <c r="I70" s="85"/>
      <c r="J70" s="85"/>
      <c r="K70" s="85"/>
      <c r="L70" s="85"/>
      <c r="M70" s="85"/>
      <c r="N70" s="87"/>
    </row>
    <row r="71" spans="1:14" x14ac:dyDescent="0.25">
      <c r="A71" s="151" t="s">
        <v>30</v>
      </c>
      <c r="B71" s="150" t="s">
        <v>29</v>
      </c>
      <c r="C71" s="203"/>
      <c r="D71" s="203"/>
      <c r="E71" s="203"/>
      <c r="F71" s="205"/>
      <c r="G71" s="83">
        <v>12283.5</v>
      </c>
      <c r="H71" s="85">
        <f>SUM(H72:H76)</f>
        <v>38041.620000000003</v>
      </c>
      <c r="I71" s="85">
        <v>32425.68</v>
      </c>
      <c r="J71" s="85">
        <f>SUM(J72:J76)</f>
        <v>46439.820000000007</v>
      </c>
      <c r="K71" s="85">
        <v>43993.32</v>
      </c>
      <c r="L71" s="85">
        <f>SUM(L72:L76)</f>
        <v>54838.020000000004</v>
      </c>
      <c r="M71" s="85">
        <v>62051.040000000001</v>
      </c>
      <c r="N71" s="87">
        <f>SUM(N72:N76)</f>
        <v>63236.210000000006</v>
      </c>
    </row>
    <row r="72" spans="1:14" ht="25.5" x14ac:dyDescent="0.25">
      <c r="A72" s="151"/>
      <c r="B72" s="190"/>
      <c r="C72" s="204" t="s">
        <v>275</v>
      </c>
      <c r="D72" s="204" t="s">
        <v>276</v>
      </c>
      <c r="E72" s="204" t="s">
        <v>277</v>
      </c>
      <c r="F72" s="206" t="s">
        <v>206</v>
      </c>
      <c r="G72" s="228"/>
      <c r="H72" s="235">
        <v>9427.86</v>
      </c>
      <c r="I72" s="230"/>
      <c r="J72" s="235">
        <v>11285.24</v>
      </c>
      <c r="K72" s="230"/>
      <c r="L72" s="235">
        <v>13142.62</v>
      </c>
      <c r="M72" s="230"/>
      <c r="N72" s="236">
        <v>15000</v>
      </c>
    </row>
    <row r="73" spans="1:14" ht="25.5" x14ac:dyDescent="0.25">
      <c r="A73" s="151"/>
      <c r="B73" s="190"/>
      <c r="C73" s="211" t="s">
        <v>278</v>
      </c>
      <c r="D73" s="211" t="s">
        <v>279</v>
      </c>
      <c r="E73" s="211" t="s">
        <v>199</v>
      </c>
      <c r="F73" s="212" t="s">
        <v>206</v>
      </c>
      <c r="G73" s="237"/>
      <c r="H73" s="238">
        <v>0</v>
      </c>
      <c r="I73" s="239"/>
      <c r="J73" s="238">
        <v>166.67</v>
      </c>
      <c r="K73" s="239"/>
      <c r="L73" s="238">
        <v>333.34</v>
      </c>
      <c r="M73" s="239"/>
      <c r="N73" s="240">
        <v>500</v>
      </c>
    </row>
    <row r="74" spans="1:14" ht="38.25" x14ac:dyDescent="0.25">
      <c r="A74" s="151"/>
      <c r="B74" s="190"/>
      <c r="C74" s="211" t="s">
        <v>280</v>
      </c>
      <c r="D74" s="211" t="s">
        <v>281</v>
      </c>
      <c r="E74" s="211" t="s">
        <v>199</v>
      </c>
      <c r="F74" s="212" t="s">
        <v>206</v>
      </c>
      <c r="G74" s="237"/>
      <c r="H74" s="238">
        <v>3161.45</v>
      </c>
      <c r="I74" s="239"/>
      <c r="J74" s="238">
        <v>3161.45</v>
      </c>
      <c r="K74" s="239"/>
      <c r="L74" s="238">
        <v>3161.45</v>
      </c>
      <c r="M74" s="239"/>
      <c r="N74" s="240">
        <v>3161.45</v>
      </c>
    </row>
    <row r="75" spans="1:14" ht="25.5" x14ac:dyDescent="0.25">
      <c r="A75" s="151"/>
      <c r="B75" s="190"/>
      <c r="C75" s="211" t="s">
        <v>282</v>
      </c>
      <c r="D75" s="211" t="s">
        <v>283</v>
      </c>
      <c r="E75" s="211" t="s">
        <v>284</v>
      </c>
      <c r="F75" s="212" t="s">
        <v>206</v>
      </c>
      <c r="G75" s="237"/>
      <c r="H75" s="238">
        <v>1904.52</v>
      </c>
      <c r="I75" s="239"/>
      <c r="J75" s="238">
        <v>3768.58</v>
      </c>
      <c r="K75" s="239"/>
      <c r="L75" s="238">
        <v>5632.64</v>
      </c>
      <c r="M75" s="239"/>
      <c r="N75" s="240">
        <v>7496.71</v>
      </c>
    </row>
    <row r="76" spans="1:14" ht="25.5" x14ac:dyDescent="0.25">
      <c r="A76" s="151"/>
      <c r="B76" s="190"/>
      <c r="C76" s="191" t="s">
        <v>285</v>
      </c>
      <c r="D76" s="191" t="s">
        <v>281</v>
      </c>
      <c r="E76" s="191" t="s">
        <v>286</v>
      </c>
      <c r="F76" s="195" t="s">
        <v>206</v>
      </c>
      <c r="G76" s="227"/>
      <c r="H76" s="231">
        <v>23547.79</v>
      </c>
      <c r="I76" s="229"/>
      <c r="J76" s="231">
        <v>28057.88</v>
      </c>
      <c r="K76" s="229"/>
      <c r="L76" s="231">
        <v>32567.97</v>
      </c>
      <c r="M76" s="229"/>
      <c r="N76" s="233">
        <v>37078.050000000003</v>
      </c>
    </row>
    <row r="77" spans="1:14" x14ac:dyDescent="0.25">
      <c r="A77" s="154" t="s">
        <v>20</v>
      </c>
      <c r="B77" s="156" t="s">
        <v>119</v>
      </c>
      <c r="C77" s="192"/>
      <c r="D77" s="192"/>
      <c r="E77" s="192"/>
      <c r="F77" s="196"/>
      <c r="G77" s="75">
        <f t="shared" ref="G77:N77" si="2">+G71+G70+G67+G62+G43</f>
        <v>307593.81</v>
      </c>
      <c r="H77" s="76">
        <f t="shared" si="2"/>
        <v>230277.08000000002</v>
      </c>
      <c r="I77" s="76">
        <f t="shared" si="2"/>
        <v>435915.94</v>
      </c>
      <c r="J77" s="76">
        <f t="shared" si="2"/>
        <v>367246.35000000003</v>
      </c>
      <c r="K77" s="76">
        <f t="shared" si="2"/>
        <v>672299.05</v>
      </c>
      <c r="L77" s="76">
        <f t="shared" si="2"/>
        <v>577591.27</v>
      </c>
      <c r="M77" s="76">
        <f t="shared" si="2"/>
        <v>778226.15</v>
      </c>
      <c r="N77" s="77">
        <f t="shared" si="2"/>
        <v>682790.39</v>
      </c>
    </row>
    <row r="78" spans="1:14" x14ac:dyDescent="0.25">
      <c r="A78" s="151" t="s">
        <v>33</v>
      </c>
      <c r="B78" s="150" t="s">
        <v>32</v>
      </c>
      <c r="C78" s="203"/>
      <c r="D78" s="203"/>
      <c r="E78" s="203"/>
      <c r="F78" s="205"/>
      <c r="G78" s="83">
        <v>1549.38</v>
      </c>
      <c r="H78" s="85">
        <v>0</v>
      </c>
      <c r="I78" s="85">
        <v>4131.68</v>
      </c>
      <c r="J78" s="85">
        <v>688</v>
      </c>
      <c r="K78" s="85">
        <v>5164.6000000000004</v>
      </c>
      <c r="L78" s="85">
        <v>1376</v>
      </c>
      <c r="M78" s="85">
        <v>5164.6000000000004</v>
      </c>
      <c r="N78" s="87">
        <v>2064</v>
      </c>
    </row>
    <row r="79" spans="1:14" ht="25.5" x14ac:dyDescent="0.25">
      <c r="A79" s="151"/>
      <c r="B79" s="190"/>
      <c r="C79" s="193" t="s">
        <v>287</v>
      </c>
      <c r="D79" s="193" t="s">
        <v>288</v>
      </c>
      <c r="E79" s="193" t="s">
        <v>289</v>
      </c>
      <c r="F79" s="197" t="s">
        <v>206</v>
      </c>
      <c r="G79" s="83"/>
      <c r="H79" s="232">
        <v>0</v>
      </c>
      <c r="I79" s="85"/>
      <c r="J79" s="232">
        <v>688</v>
      </c>
      <c r="K79" s="85"/>
      <c r="L79" s="232">
        <v>1376</v>
      </c>
      <c r="M79" s="85"/>
      <c r="N79" s="234">
        <v>2064</v>
      </c>
    </row>
    <row r="80" spans="1:14" x14ac:dyDescent="0.25">
      <c r="A80" s="151" t="s">
        <v>34</v>
      </c>
      <c r="B80" s="150" t="s">
        <v>0</v>
      </c>
      <c r="C80" s="193"/>
      <c r="D80" s="193"/>
      <c r="E80" s="193"/>
      <c r="F80" s="197"/>
      <c r="G80" s="83">
        <v>42697.96</v>
      </c>
      <c r="H80" s="85">
        <f>SUM(H81:H83)</f>
        <v>279269.06</v>
      </c>
      <c r="I80" s="85">
        <v>185636.65</v>
      </c>
      <c r="J80" s="85">
        <f>SUM(J81:J83)</f>
        <v>644072.71</v>
      </c>
      <c r="K80" s="85">
        <v>295008.12</v>
      </c>
      <c r="L80" s="85">
        <f>SUM(L81:L83)</f>
        <v>862982.71</v>
      </c>
      <c r="M80" s="85">
        <v>490553.78</v>
      </c>
      <c r="N80" s="87">
        <f>SUM(N81:N83)</f>
        <v>1329473.8600000001</v>
      </c>
    </row>
    <row r="81" spans="1:14" ht="25.5" x14ac:dyDescent="0.25">
      <c r="A81" s="151"/>
      <c r="B81" s="190"/>
      <c r="C81" s="204" t="s">
        <v>290</v>
      </c>
      <c r="D81" s="204" t="s">
        <v>291</v>
      </c>
      <c r="E81" s="204" t="s">
        <v>199</v>
      </c>
      <c r="F81" s="206" t="s">
        <v>197</v>
      </c>
      <c r="G81" s="228"/>
      <c r="H81" s="235">
        <v>229269.06</v>
      </c>
      <c r="I81" s="230"/>
      <c r="J81" s="235">
        <v>454202.35</v>
      </c>
      <c r="K81" s="230"/>
      <c r="L81" s="235">
        <v>604202.35</v>
      </c>
      <c r="M81" s="230"/>
      <c r="N81" s="236">
        <v>899733.15</v>
      </c>
    </row>
    <row r="82" spans="1:14" ht="38.25" x14ac:dyDescent="0.25">
      <c r="A82" s="151"/>
      <c r="B82" s="190"/>
      <c r="C82" s="211" t="s">
        <v>292</v>
      </c>
      <c r="D82" s="211" t="s">
        <v>291</v>
      </c>
      <c r="E82" s="211" t="s">
        <v>293</v>
      </c>
      <c r="F82" s="212" t="s">
        <v>264</v>
      </c>
      <c r="G82" s="237"/>
      <c r="H82" s="238">
        <v>0</v>
      </c>
      <c r="I82" s="239"/>
      <c r="J82" s="238">
        <v>139870.35999999999</v>
      </c>
      <c r="K82" s="239"/>
      <c r="L82" s="238">
        <v>139870.35999999999</v>
      </c>
      <c r="M82" s="239"/>
      <c r="N82" s="240">
        <v>279740.71000000002</v>
      </c>
    </row>
    <row r="83" spans="1:14" ht="38.25" x14ac:dyDescent="0.25">
      <c r="A83" s="151"/>
      <c r="B83" s="190"/>
      <c r="C83" s="191" t="s">
        <v>294</v>
      </c>
      <c r="D83" s="191" t="s">
        <v>291</v>
      </c>
      <c r="E83" s="191" t="s">
        <v>293</v>
      </c>
      <c r="F83" s="195" t="s">
        <v>197</v>
      </c>
      <c r="G83" s="227"/>
      <c r="H83" s="231">
        <v>50000</v>
      </c>
      <c r="I83" s="229"/>
      <c r="J83" s="231">
        <v>50000</v>
      </c>
      <c r="K83" s="229"/>
      <c r="L83" s="231">
        <v>118910</v>
      </c>
      <c r="M83" s="229"/>
      <c r="N83" s="233">
        <v>150000</v>
      </c>
    </row>
    <row r="84" spans="1:14" x14ac:dyDescent="0.25">
      <c r="A84" s="151" t="s">
        <v>35</v>
      </c>
      <c r="B84" s="150" t="s">
        <v>1</v>
      </c>
      <c r="C84" s="193"/>
      <c r="D84" s="193"/>
      <c r="E84" s="193"/>
      <c r="F84" s="197"/>
      <c r="G84" s="83"/>
      <c r="H84" s="85">
        <f>SUM(H85:H88)</f>
        <v>74243.13</v>
      </c>
      <c r="I84" s="85">
        <v>144432.69</v>
      </c>
      <c r="J84" s="85">
        <f>SUM(J85:J88)</f>
        <v>331016.27</v>
      </c>
      <c r="K84" s="85">
        <v>144432.69</v>
      </c>
      <c r="L84" s="85">
        <f>SUM(L85:L88)</f>
        <v>537789.41</v>
      </c>
      <c r="M84" s="85">
        <v>202400.92</v>
      </c>
      <c r="N84" s="87">
        <f>SUM(N85:N88)</f>
        <v>745562.54</v>
      </c>
    </row>
    <row r="85" spans="1:14" ht="38.25" x14ac:dyDescent="0.25">
      <c r="A85" s="151"/>
      <c r="B85" s="190"/>
      <c r="C85" s="204" t="s">
        <v>295</v>
      </c>
      <c r="D85" s="204" t="s">
        <v>296</v>
      </c>
      <c r="E85" s="204" t="s">
        <v>297</v>
      </c>
      <c r="F85" s="206" t="s">
        <v>197</v>
      </c>
      <c r="G85" s="228"/>
      <c r="H85" s="235">
        <v>0</v>
      </c>
      <c r="I85" s="230"/>
      <c r="J85" s="235">
        <v>50000</v>
      </c>
      <c r="K85" s="230"/>
      <c r="L85" s="235">
        <v>50000</v>
      </c>
      <c r="M85" s="230"/>
      <c r="N85" s="236">
        <v>50000</v>
      </c>
    </row>
    <row r="86" spans="1:14" ht="25.5" x14ac:dyDescent="0.25">
      <c r="A86" s="151"/>
      <c r="B86" s="190"/>
      <c r="C86" s="211" t="s">
        <v>298</v>
      </c>
      <c r="D86" s="211" t="s">
        <v>299</v>
      </c>
      <c r="E86" s="211" t="s">
        <v>300</v>
      </c>
      <c r="F86" s="212" t="s">
        <v>206</v>
      </c>
      <c r="G86" s="237"/>
      <c r="H86" s="238">
        <v>0</v>
      </c>
      <c r="I86" s="239"/>
      <c r="J86" s="238">
        <v>206773.14</v>
      </c>
      <c r="K86" s="239"/>
      <c r="L86" s="238">
        <v>413546.28</v>
      </c>
      <c r="M86" s="239"/>
      <c r="N86" s="240">
        <v>620319.41</v>
      </c>
    </row>
    <row r="87" spans="1:14" ht="51" x14ac:dyDescent="0.25">
      <c r="A87" s="151"/>
      <c r="B87" s="190"/>
      <c r="C87" s="211" t="s">
        <v>301</v>
      </c>
      <c r="D87" s="211" t="s">
        <v>296</v>
      </c>
      <c r="E87" s="211" t="s">
        <v>297</v>
      </c>
      <c r="F87" s="212" t="s">
        <v>200</v>
      </c>
      <c r="G87" s="237"/>
      <c r="H87" s="238">
        <v>0</v>
      </c>
      <c r="I87" s="239"/>
      <c r="J87" s="238">
        <v>0</v>
      </c>
      <c r="K87" s="239"/>
      <c r="L87" s="238">
        <v>0</v>
      </c>
      <c r="M87" s="239"/>
      <c r="N87" s="240">
        <v>1000</v>
      </c>
    </row>
    <row r="88" spans="1:14" ht="25.5" x14ac:dyDescent="0.25">
      <c r="A88" s="151"/>
      <c r="B88" s="190"/>
      <c r="C88" s="191" t="s">
        <v>302</v>
      </c>
      <c r="D88" s="191" t="s">
        <v>299</v>
      </c>
      <c r="E88" s="191" t="s">
        <v>199</v>
      </c>
      <c r="F88" s="195" t="s">
        <v>197</v>
      </c>
      <c r="G88" s="227"/>
      <c r="H88" s="231">
        <v>74243.13</v>
      </c>
      <c r="I88" s="229"/>
      <c r="J88" s="231">
        <v>74243.13</v>
      </c>
      <c r="K88" s="229"/>
      <c r="L88" s="231">
        <v>74243.13</v>
      </c>
      <c r="M88" s="229"/>
      <c r="N88" s="233">
        <v>74243.13</v>
      </c>
    </row>
    <row r="89" spans="1:14" x14ac:dyDescent="0.25">
      <c r="A89" s="151" t="s">
        <v>37</v>
      </c>
      <c r="B89" s="150" t="s">
        <v>36</v>
      </c>
      <c r="C89" s="193"/>
      <c r="D89" s="193"/>
      <c r="E89" s="193"/>
      <c r="F89" s="197"/>
      <c r="G89" s="78"/>
      <c r="H89" s="80">
        <v>0</v>
      </c>
      <c r="I89" s="80"/>
      <c r="J89" s="80">
        <v>166.67</v>
      </c>
      <c r="K89" s="80"/>
      <c r="L89" s="80">
        <v>333.34</v>
      </c>
      <c r="M89" s="80">
        <v>4000</v>
      </c>
      <c r="N89" s="82">
        <v>500</v>
      </c>
    </row>
    <row r="90" spans="1:14" ht="38.25" x14ac:dyDescent="0.25">
      <c r="A90" s="151"/>
      <c r="B90" s="190"/>
      <c r="C90" s="193" t="s">
        <v>303</v>
      </c>
      <c r="D90" s="193" t="s">
        <v>304</v>
      </c>
      <c r="E90" s="193" t="s">
        <v>305</v>
      </c>
      <c r="F90" s="197" t="s">
        <v>206</v>
      </c>
      <c r="G90" s="78"/>
      <c r="H90" s="80">
        <v>0</v>
      </c>
      <c r="I90" s="80"/>
      <c r="J90" s="80">
        <v>166.67</v>
      </c>
      <c r="K90" s="80"/>
      <c r="L90" s="80">
        <v>333.34</v>
      </c>
      <c r="M90" s="80"/>
      <c r="N90" s="82">
        <v>500</v>
      </c>
    </row>
    <row r="91" spans="1:14" x14ac:dyDescent="0.25">
      <c r="A91" s="151" t="s">
        <v>38</v>
      </c>
      <c r="B91" s="150" t="s">
        <v>2</v>
      </c>
      <c r="C91" s="193"/>
      <c r="D91" s="193"/>
      <c r="E91" s="193"/>
      <c r="F91" s="197"/>
      <c r="G91" s="78">
        <v>5957.48</v>
      </c>
      <c r="H91" s="80">
        <v>0</v>
      </c>
      <c r="I91" s="80">
        <v>13963.01</v>
      </c>
      <c r="J91" s="80">
        <v>3333.33</v>
      </c>
      <c r="K91" s="80">
        <v>13963.01</v>
      </c>
      <c r="L91" s="80">
        <v>6666.66</v>
      </c>
      <c r="M91" s="80">
        <v>16680.34</v>
      </c>
      <c r="N91" s="82">
        <v>10000</v>
      </c>
    </row>
    <row r="92" spans="1:14" ht="25.5" x14ac:dyDescent="0.25">
      <c r="A92" s="151"/>
      <c r="B92" s="190"/>
      <c r="C92" s="193" t="s">
        <v>306</v>
      </c>
      <c r="D92" s="193" t="s">
        <v>307</v>
      </c>
      <c r="E92" s="193" t="s">
        <v>308</v>
      </c>
      <c r="F92" s="197" t="s">
        <v>206</v>
      </c>
      <c r="G92" s="78"/>
      <c r="H92" s="80">
        <v>0</v>
      </c>
      <c r="I92" s="80"/>
      <c r="J92" s="80">
        <v>3333.33</v>
      </c>
      <c r="K92" s="80"/>
      <c r="L92" s="80">
        <v>6666.66</v>
      </c>
      <c r="M92" s="80"/>
      <c r="N92" s="82">
        <v>10000</v>
      </c>
    </row>
    <row r="93" spans="1:14" x14ac:dyDescent="0.25">
      <c r="A93" s="154" t="s">
        <v>31</v>
      </c>
      <c r="B93" s="156" t="s">
        <v>118</v>
      </c>
      <c r="C93" s="192"/>
      <c r="D93" s="192"/>
      <c r="E93" s="192"/>
      <c r="F93" s="196"/>
      <c r="G93" s="75">
        <f t="shared" ref="G93:N93" si="3">+G91+G89+G84+G80+G78</f>
        <v>50204.82</v>
      </c>
      <c r="H93" s="76">
        <f t="shared" si="3"/>
        <v>353512.19</v>
      </c>
      <c r="I93" s="76">
        <f t="shared" si="3"/>
        <v>348164.02999999997</v>
      </c>
      <c r="J93" s="76">
        <f t="shared" si="3"/>
        <v>979276.98</v>
      </c>
      <c r="K93" s="76">
        <f t="shared" si="3"/>
        <v>458568.42</v>
      </c>
      <c r="L93" s="76">
        <f t="shared" si="3"/>
        <v>1409148.12</v>
      </c>
      <c r="M93" s="76">
        <f t="shared" si="3"/>
        <v>718799.64</v>
      </c>
      <c r="N93" s="77">
        <f t="shared" si="3"/>
        <v>2087600.4000000001</v>
      </c>
    </row>
    <row r="94" spans="1:14" x14ac:dyDescent="0.25">
      <c r="A94" s="151" t="s">
        <v>41</v>
      </c>
      <c r="B94" s="150" t="s">
        <v>40</v>
      </c>
      <c r="C94" s="152"/>
      <c r="D94" s="152"/>
      <c r="E94" s="152"/>
      <c r="F94" s="153"/>
      <c r="G94" s="83"/>
      <c r="H94" s="85"/>
      <c r="I94" s="85"/>
      <c r="J94" s="85"/>
      <c r="K94" s="85"/>
      <c r="L94" s="85"/>
      <c r="M94" s="85"/>
      <c r="N94" s="87"/>
    </row>
    <row r="95" spans="1:14" x14ac:dyDescent="0.25">
      <c r="A95" s="151" t="s">
        <v>43</v>
      </c>
      <c r="B95" s="150" t="s">
        <v>42</v>
      </c>
      <c r="C95" s="152"/>
      <c r="D95" s="152"/>
      <c r="E95" s="152"/>
      <c r="F95" s="153"/>
      <c r="G95" s="83"/>
      <c r="H95" s="85"/>
      <c r="I95" s="85"/>
      <c r="J95" s="85"/>
      <c r="K95" s="85"/>
      <c r="L95" s="85"/>
      <c r="M95" s="85"/>
      <c r="N95" s="87"/>
    </row>
    <row r="96" spans="1:14" x14ac:dyDescent="0.25">
      <c r="A96" s="151" t="s">
        <v>45</v>
      </c>
      <c r="B96" s="150" t="s">
        <v>44</v>
      </c>
      <c r="C96" s="152"/>
      <c r="D96" s="152"/>
      <c r="E96" s="152"/>
      <c r="F96" s="153"/>
      <c r="G96" s="83"/>
      <c r="H96" s="85"/>
      <c r="I96" s="85"/>
      <c r="J96" s="85"/>
      <c r="K96" s="85"/>
      <c r="L96" s="85"/>
      <c r="M96" s="85"/>
      <c r="N96" s="87"/>
    </row>
    <row r="97" spans="1:14" x14ac:dyDescent="0.25">
      <c r="A97" s="151" t="s">
        <v>47</v>
      </c>
      <c r="B97" s="150" t="s">
        <v>46</v>
      </c>
      <c r="C97" s="203"/>
      <c r="D97" s="203"/>
      <c r="E97" s="203"/>
      <c r="F97" s="205"/>
      <c r="G97" s="83"/>
      <c r="H97" s="85">
        <v>0</v>
      </c>
      <c r="I97" s="85"/>
      <c r="J97" s="85">
        <v>750000</v>
      </c>
      <c r="K97" s="85"/>
      <c r="L97" s="85">
        <v>1150000</v>
      </c>
      <c r="M97" s="85"/>
      <c r="N97" s="87">
        <v>1784405.37</v>
      </c>
    </row>
    <row r="98" spans="1:14" ht="38.25" x14ac:dyDescent="0.25">
      <c r="A98" s="151"/>
      <c r="B98" s="190"/>
      <c r="C98" s="193" t="s">
        <v>309</v>
      </c>
      <c r="D98" s="193" t="s">
        <v>310</v>
      </c>
      <c r="E98" s="193" t="s">
        <v>311</v>
      </c>
      <c r="F98" s="197" t="s">
        <v>197</v>
      </c>
      <c r="G98" s="83"/>
      <c r="H98" s="232">
        <v>0</v>
      </c>
      <c r="I98" s="85"/>
      <c r="J98" s="232">
        <v>750000</v>
      </c>
      <c r="K98" s="85"/>
      <c r="L98" s="232">
        <v>1150000</v>
      </c>
      <c r="M98" s="85"/>
      <c r="N98" s="234">
        <v>1784405.37</v>
      </c>
    </row>
    <row r="99" spans="1:14" x14ac:dyDescent="0.25">
      <c r="A99" s="154" t="s">
        <v>39</v>
      </c>
      <c r="B99" s="155" t="s">
        <v>117</v>
      </c>
      <c r="C99" s="192"/>
      <c r="D99" s="192"/>
      <c r="E99" s="192"/>
      <c r="F99" s="196"/>
      <c r="G99" s="75">
        <f t="shared" ref="G99:N99" si="4">+G97+G96+G95+G94</f>
        <v>0</v>
      </c>
      <c r="H99" s="76">
        <f t="shared" si="4"/>
        <v>0</v>
      </c>
      <c r="I99" s="76">
        <f t="shared" si="4"/>
        <v>0</v>
      </c>
      <c r="J99" s="76">
        <f t="shared" si="4"/>
        <v>750000</v>
      </c>
      <c r="K99" s="76">
        <f t="shared" si="4"/>
        <v>0</v>
      </c>
      <c r="L99" s="76">
        <f t="shared" si="4"/>
        <v>1150000</v>
      </c>
      <c r="M99" s="76">
        <f t="shared" si="4"/>
        <v>0</v>
      </c>
      <c r="N99" s="77">
        <f t="shared" si="4"/>
        <v>1784405.37</v>
      </c>
    </row>
    <row r="100" spans="1:14" x14ac:dyDescent="0.25">
      <c r="A100" s="151" t="s">
        <v>50</v>
      </c>
      <c r="B100" s="150" t="s">
        <v>49</v>
      </c>
      <c r="C100" s="152"/>
      <c r="D100" s="152"/>
      <c r="E100" s="152"/>
      <c r="F100" s="153"/>
      <c r="G100" s="83"/>
      <c r="H100" s="85"/>
      <c r="I100" s="85"/>
      <c r="J100" s="85"/>
      <c r="K100" s="85"/>
      <c r="L100" s="85"/>
      <c r="M100" s="85"/>
      <c r="N100" s="87"/>
    </row>
    <row r="101" spans="1:14" x14ac:dyDescent="0.25">
      <c r="A101" s="151" t="s">
        <v>52</v>
      </c>
      <c r="B101" s="150" t="s">
        <v>51</v>
      </c>
      <c r="C101" s="152"/>
      <c r="D101" s="152"/>
      <c r="E101" s="152"/>
      <c r="F101" s="153"/>
      <c r="G101" s="83"/>
      <c r="H101" s="85"/>
      <c r="I101" s="85"/>
      <c r="J101" s="85"/>
      <c r="K101" s="85"/>
      <c r="L101" s="85"/>
      <c r="M101" s="85"/>
      <c r="N101" s="87"/>
    </row>
    <row r="102" spans="1:14" x14ac:dyDescent="0.25">
      <c r="A102" s="151" t="s">
        <v>54</v>
      </c>
      <c r="B102" s="150" t="s">
        <v>53</v>
      </c>
      <c r="C102" s="152"/>
      <c r="D102" s="152"/>
      <c r="E102" s="152"/>
      <c r="F102" s="153"/>
      <c r="G102" s="83"/>
      <c r="H102" s="85"/>
      <c r="I102" s="85"/>
      <c r="J102" s="85"/>
      <c r="K102" s="85"/>
      <c r="L102" s="85"/>
      <c r="M102" s="85"/>
      <c r="N102" s="87"/>
    </row>
    <row r="103" spans="1:14" x14ac:dyDescent="0.25">
      <c r="A103" s="151" t="s">
        <v>56</v>
      </c>
      <c r="B103" s="150" t="s">
        <v>55</v>
      </c>
      <c r="C103" s="152"/>
      <c r="D103" s="152"/>
      <c r="E103" s="152"/>
      <c r="F103" s="153"/>
      <c r="G103" s="83"/>
      <c r="H103" s="85"/>
      <c r="I103" s="85"/>
      <c r="J103" s="85"/>
      <c r="K103" s="85"/>
      <c r="L103" s="85"/>
      <c r="M103" s="85"/>
      <c r="N103" s="87"/>
    </row>
    <row r="104" spans="1:14" x14ac:dyDescent="0.25">
      <c r="A104" s="154" t="s">
        <v>48</v>
      </c>
      <c r="B104" s="156" t="s">
        <v>116</v>
      </c>
      <c r="C104" s="152"/>
      <c r="D104" s="152"/>
      <c r="E104" s="152"/>
      <c r="F104" s="153"/>
      <c r="G104" s="75">
        <f t="shared" ref="G104:N104" si="5">+G103+G102+G101+G100</f>
        <v>0</v>
      </c>
      <c r="H104" s="76">
        <f t="shared" si="5"/>
        <v>0</v>
      </c>
      <c r="I104" s="76">
        <f t="shared" si="5"/>
        <v>0</v>
      </c>
      <c r="J104" s="76">
        <f t="shared" si="5"/>
        <v>0</v>
      </c>
      <c r="K104" s="76">
        <f t="shared" si="5"/>
        <v>0</v>
      </c>
      <c r="L104" s="76">
        <f t="shared" si="5"/>
        <v>0</v>
      </c>
      <c r="M104" s="76">
        <f t="shared" si="5"/>
        <v>0</v>
      </c>
      <c r="N104" s="77">
        <f t="shared" si="5"/>
        <v>0</v>
      </c>
    </row>
    <row r="105" spans="1:14" x14ac:dyDescent="0.25">
      <c r="A105" s="151" t="s">
        <v>59</v>
      </c>
      <c r="B105" s="150" t="s">
        <v>58</v>
      </c>
      <c r="C105" s="203"/>
      <c r="D105" s="203"/>
      <c r="E105" s="203"/>
      <c r="F105" s="205"/>
      <c r="G105" s="83">
        <v>98057.79</v>
      </c>
      <c r="H105" s="85">
        <f>SUM(H106:H112)</f>
        <v>96389.589999999982</v>
      </c>
      <c r="I105" s="85">
        <v>251430.57</v>
      </c>
      <c r="J105" s="85">
        <f>SUM(J106:J112)</f>
        <v>234582.47</v>
      </c>
      <c r="K105" s="85">
        <v>373978.39</v>
      </c>
      <c r="L105" s="85">
        <f>SUM(L106:L112)</f>
        <v>370775.35</v>
      </c>
      <c r="M105" s="85">
        <v>544624.43999999994</v>
      </c>
      <c r="N105" s="87">
        <f>SUM(N106:N112)</f>
        <v>515500</v>
      </c>
    </row>
    <row r="106" spans="1:14" ht="38.25" x14ac:dyDescent="0.25">
      <c r="A106" s="151"/>
      <c r="B106" s="190"/>
      <c r="C106" s="204" t="s">
        <v>312</v>
      </c>
      <c r="D106" s="204" t="s">
        <v>313</v>
      </c>
      <c r="E106" s="204" t="s">
        <v>314</v>
      </c>
      <c r="F106" s="206" t="s">
        <v>315</v>
      </c>
      <c r="G106" s="228"/>
      <c r="H106" s="235">
        <v>6585.26</v>
      </c>
      <c r="I106" s="230"/>
      <c r="J106" s="235">
        <v>15709.68</v>
      </c>
      <c r="K106" s="230"/>
      <c r="L106" s="235">
        <v>24834.1</v>
      </c>
      <c r="M106" s="230"/>
      <c r="N106" s="236">
        <v>37000</v>
      </c>
    </row>
    <row r="107" spans="1:14" ht="38.25" x14ac:dyDescent="0.25">
      <c r="A107" s="151"/>
      <c r="B107" s="190"/>
      <c r="C107" s="211" t="s">
        <v>316</v>
      </c>
      <c r="D107" s="211" t="s">
        <v>317</v>
      </c>
      <c r="E107" s="211" t="s">
        <v>318</v>
      </c>
      <c r="F107" s="212" t="s">
        <v>315</v>
      </c>
      <c r="G107" s="237"/>
      <c r="H107" s="238">
        <v>17854.8</v>
      </c>
      <c r="I107" s="239"/>
      <c r="J107" s="238">
        <v>31998.36</v>
      </c>
      <c r="K107" s="239"/>
      <c r="L107" s="238">
        <v>46141.919999999998</v>
      </c>
      <c r="M107" s="239"/>
      <c r="N107" s="240">
        <v>65000</v>
      </c>
    </row>
    <row r="108" spans="1:14" ht="25.5" x14ac:dyDescent="0.25">
      <c r="A108" s="151"/>
      <c r="B108" s="190"/>
      <c r="C108" s="211" t="s">
        <v>319</v>
      </c>
      <c r="D108" s="211" t="s">
        <v>320</v>
      </c>
      <c r="E108" s="211" t="s">
        <v>321</v>
      </c>
      <c r="F108" s="212" t="s">
        <v>206</v>
      </c>
      <c r="G108" s="237"/>
      <c r="H108" s="238">
        <v>13238.63</v>
      </c>
      <c r="I108" s="239"/>
      <c r="J108" s="238">
        <v>22219.09</v>
      </c>
      <c r="K108" s="239"/>
      <c r="L108" s="238">
        <v>31199.55</v>
      </c>
      <c r="M108" s="239"/>
      <c r="N108" s="240">
        <v>40180</v>
      </c>
    </row>
    <row r="109" spans="1:14" ht="25.5" x14ac:dyDescent="0.25">
      <c r="A109" s="151"/>
      <c r="B109" s="190"/>
      <c r="C109" s="211" t="s">
        <v>322</v>
      </c>
      <c r="D109" s="211" t="s">
        <v>323</v>
      </c>
      <c r="E109" s="211" t="s">
        <v>324</v>
      </c>
      <c r="F109" s="212" t="s">
        <v>206</v>
      </c>
      <c r="G109" s="237"/>
      <c r="H109" s="238">
        <v>55904.36</v>
      </c>
      <c r="I109" s="239"/>
      <c r="J109" s="238">
        <v>153936.24</v>
      </c>
      <c r="K109" s="239"/>
      <c r="L109" s="238">
        <v>251968.12</v>
      </c>
      <c r="M109" s="239"/>
      <c r="N109" s="240">
        <v>350000</v>
      </c>
    </row>
    <row r="110" spans="1:14" ht="38.25" x14ac:dyDescent="0.25">
      <c r="A110" s="151"/>
      <c r="B110" s="190"/>
      <c r="C110" s="211" t="s">
        <v>325</v>
      </c>
      <c r="D110" s="211" t="s">
        <v>326</v>
      </c>
      <c r="E110" s="211" t="s">
        <v>327</v>
      </c>
      <c r="F110" s="212" t="s">
        <v>315</v>
      </c>
      <c r="G110" s="237"/>
      <c r="H110" s="238">
        <v>2242.14</v>
      </c>
      <c r="I110" s="239"/>
      <c r="J110" s="238">
        <v>4569.5</v>
      </c>
      <c r="K110" s="239"/>
      <c r="L110" s="238">
        <v>6896.86</v>
      </c>
      <c r="M110" s="239"/>
      <c r="N110" s="240">
        <v>10000</v>
      </c>
    </row>
    <row r="111" spans="1:14" ht="25.5" x14ac:dyDescent="0.25">
      <c r="A111" s="151"/>
      <c r="B111" s="190"/>
      <c r="C111" s="211" t="s">
        <v>328</v>
      </c>
      <c r="D111" s="211" t="s">
        <v>329</v>
      </c>
      <c r="E111" s="211" t="s">
        <v>330</v>
      </c>
      <c r="F111" s="212" t="s">
        <v>206</v>
      </c>
      <c r="G111" s="237"/>
      <c r="H111" s="238">
        <v>244.4</v>
      </c>
      <c r="I111" s="239"/>
      <c r="J111" s="238">
        <v>1829.6</v>
      </c>
      <c r="K111" s="239"/>
      <c r="L111" s="238">
        <v>3414.8</v>
      </c>
      <c r="M111" s="239"/>
      <c r="N111" s="240">
        <v>5000</v>
      </c>
    </row>
    <row r="112" spans="1:14" ht="38.25" x14ac:dyDescent="0.25">
      <c r="A112" s="151"/>
      <c r="B112" s="190"/>
      <c r="C112" s="191" t="s">
        <v>331</v>
      </c>
      <c r="D112" s="191" t="s">
        <v>332</v>
      </c>
      <c r="E112" s="191" t="s">
        <v>333</v>
      </c>
      <c r="F112" s="195" t="s">
        <v>197</v>
      </c>
      <c r="G112" s="227"/>
      <c r="H112" s="231">
        <v>320</v>
      </c>
      <c r="I112" s="229"/>
      <c r="J112" s="231">
        <v>4320</v>
      </c>
      <c r="K112" s="229"/>
      <c r="L112" s="231">
        <v>6320</v>
      </c>
      <c r="M112" s="229"/>
      <c r="N112" s="233">
        <v>8320</v>
      </c>
    </row>
    <row r="113" spans="1:14" x14ac:dyDescent="0.25">
      <c r="A113" s="151" t="s">
        <v>61</v>
      </c>
      <c r="B113" s="150" t="s">
        <v>60</v>
      </c>
      <c r="C113" s="193"/>
      <c r="D113" s="193"/>
      <c r="E113" s="193"/>
      <c r="F113" s="197"/>
      <c r="G113" s="83">
        <v>446.48</v>
      </c>
      <c r="H113" s="85">
        <f>SUM(H114:H115)</f>
        <v>133.57999999999998</v>
      </c>
      <c r="I113" s="85">
        <v>42328.69</v>
      </c>
      <c r="J113" s="85">
        <f>SUM(J114:J115)</f>
        <v>12089.05</v>
      </c>
      <c r="K113" s="85">
        <v>44216.88</v>
      </c>
      <c r="L113" s="85">
        <f>SUM(L114:L115)</f>
        <v>24044.52</v>
      </c>
      <c r="M113" s="85">
        <v>44812.99</v>
      </c>
      <c r="N113" s="87">
        <f>SUM(N114:N115)</f>
        <v>36000</v>
      </c>
    </row>
    <row r="114" spans="1:14" ht="25.5" x14ac:dyDescent="0.25">
      <c r="A114" s="151"/>
      <c r="B114" s="190"/>
      <c r="C114" s="204" t="s">
        <v>334</v>
      </c>
      <c r="D114" s="204" t="s">
        <v>335</v>
      </c>
      <c r="E114" s="204" t="s">
        <v>336</v>
      </c>
      <c r="F114" s="206" t="s">
        <v>206</v>
      </c>
      <c r="G114" s="228"/>
      <c r="H114" s="235">
        <v>100</v>
      </c>
      <c r="I114" s="230"/>
      <c r="J114" s="235">
        <v>3400</v>
      </c>
      <c r="K114" s="230"/>
      <c r="L114" s="235">
        <v>6700</v>
      </c>
      <c r="M114" s="230"/>
      <c r="N114" s="236">
        <v>10000</v>
      </c>
    </row>
    <row r="115" spans="1:14" ht="38.25" x14ac:dyDescent="0.25">
      <c r="A115" s="151"/>
      <c r="B115" s="190"/>
      <c r="C115" s="191" t="s">
        <v>337</v>
      </c>
      <c r="D115" s="191" t="s">
        <v>338</v>
      </c>
      <c r="E115" s="191" t="s">
        <v>339</v>
      </c>
      <c r="F115" s="195" t="s">
        <v>206</v>
      </c>
      <c r="G115" s="227"/>
      <c r="H115" s="231">
        <v>33.58</v>
      </c>
      <c r="I115" s="229"/>
      <c r="J115" s="231">
        <v>8689.0499999999993</v>
      </c>
      <c r="K115" s="229"/>
      <c r="L115" s="231">
        <v>17344.52</v>
      </c>
      <c r="M115" s="229"/>
      <c r="N115" s="233">
        <v>26000</v>
      </c>
    </row>
    <row r="116" spans="1:14" x14ac:dyDescent="0.25">
      <c r="A116" s="154" t="s">
        <v>57</v>
      </c>
      <c r="B116" s="155" t="s">
        <v>115</v>
      </c>
      <c r="C116" s="241"/>
      <c r="D116" s="241"/>
      <c r="E116" s="241"/>
      <c r="F116" s="242"/>
      <c r="G116" s="158">
        <f t="shared" ref="G116:N116" si="6">+G113+G105</f>
        <v>98504.26999999999</v>
      </c>
      <c r="H116" s="159">
        <f t="shared" si="6"/>
        <v>96523.169999999984</v>
      </c>
      <c r="I116" s="159">
        <f t="shared" si="6"/>
        <v>293759.26</v>
      </c>
      <c r="J116" s="159">
        <f t="shared" si="6"/>
        <v>246671.52</v>
      </c>
      <c r="K116" s="159">
        <f t="shared" si="6"/>
        <v>418195.27</v>
      </c>
      <c r="L116" s="159">
        <f t="shared" si="6"/>
        <v>394819.87</v>
      </c>
      <c r="M116" s="159">
        <f t="shared" si="6"/>
        <v>589437.42999999993</v>
      </c>
      <c r="N116" s="160">
        <f t="shared" si="6"/>
        <v>551500</v>
      </c>
    </row>
    <row r="117" spans="1:14" ht="17.25" x14ac:dyDescent="0.25">
      <c r="A117" s="161" t="s">
        <v>121</v>
      </c>
      <c r="B117" s="51" t="s">
        <v>144</v>
      </c>
      <c r="C117" s="51"/>
      <c r="D117" s="51"/>
      <c r="E117" s="51"/>
      <c r="F117" s="51"/>
      <c r="G117" s="93"/>
      <c r="H117" s="94">
        <v>0</v>
      </c>
      <c r="I117" s="94"/>
      <c r="J117" s="94">
        <v>0</v>
      </c>
      <c r="K117" s="95"/>
      <c r="L117" s="95">
        <v>0</v>
      </c>
      <c r="M117" s="95"/>
      <c r="N117" s="96">
        <v>0</v>
      </c>
    </row>
    <row r="118" spans="1:14" s="37" customFormat="1" x14ac:dyDescent="0.25">
      <c r="A118" s="274" t="s">
        <v>155</v>
      </c>
      <c r="B118" s="275"/>
      <c r="C118" s="141"/>
      <c r="D118" s="141"/>
      <c r="E118" s="141"/>
      <c r="F118" s="141"/>
      <c r="G118" s="97">
        <f t="shared" ref="G118:N118" si="7">+G117+G116+G104+G99+G93+G77+G42+G25</f>
        <v>842326.74</v>
      </c>
      <c r="H118" s="98">
        <f t="shared" si="7"/>
        <v>980442.85</v>
      </c>
      <c r="I118" s="98">
        <f t="shared" si="7"/>
        <v>2199000.5499999998</v>
      </c>
      <c r="J118" s="98">
        <f t="shared" si="7"/>
        <v>2993302.93</v>
      </c>
      <c r="K118" s="98">
        <f t="shared" si="7"/>
        <v>3061678.92</v>
      </c>
      <c r="L118" s="98">
        <f t="shared" si="7"/>
        <v>5127424.6400000006</v>
      </c>
      <c r="M118" s="98">
        <f t="shared" si="7"/>
        <v>4385298.58</v>
      </c>
      <c r="N118" s="99">
        <f t="shared" si="7"/>
        <v>7594337.04</v>
      </c>
    </row>
    <row r="119" spans="1:14" x14ac:dyDescent="0.25">
      <c r="A119" s="4" t="s">
        <v>160</v>
      </c>
      <c r="B119" s="3"/>
      <c r="C119" s="142"/>
      <c r="D119" s="142"/>
      <c r="E119" s="142"/>
      <c r="F119" s="142"/>
      <c r="G119" s="16"/>
      <c r="H119" s="100">
        <v>0</v>
      </c>
      <c r="I119" s="17"/>
      <c r="J119" s="100">
        <v>0</v>
      </c>
      <c r="K119" s="17"/>
      <c r="L119" s="100">
        <v>0</v>
      </c>
      <c r="M119" s="17"/>
      <c r="N119" s="102">
        <v>0</v>
      </c>
    </row>
    <row r="120" spans="1:14" x14ac:dyDescent="0.25">
      <c r="A120" s="274" t="s">
        <v>133</v>
      </c>
      <c r="B120" s="275"/>
      <c r="C120" s="141"/>
      <c r="D120" s="141"/>
      <c r="E120" s="141"/>
      <c r="F120" s="141"/>
      <c r="G120" s="97">
        <f>+G118+G14</f>
        <v>3616634.8200000003</v>
      </c>
      <c r="H120" s="98">
        <f>+H118+H14</f>
        <v>3388782.66</v>
      </c>
      <c r="I120" s="98">
        <f>+I118+G14</f>
        <v>4973308.63</v>
      </c>
      <c r="J120" s="98">
        <f>+J118+H14</f>
        <v>5401642.7400000002</v>
      </c>
      <c r="K120" s="98">
        <f>+K118+G14</f>
        <v>5835987</v>
      </c>
      <c r="L120" s="98">
        <f>+L118+H14</f>
        <v>7535764.4500000011</v>
      </c>
      <c r="M120" s="98">
        <f>+M118+G14</f>
        <v>7159606.6600000001</v>
      </c>
      <c r="N120" s="99">
        <f>+N118+H14</f>
        <v>10002676.85</v>
      </c>
    </row>
    <row r="121" spans="1:14" x14ac:dyDescent="0.25">
      <c r="A121" s="4" t="s">
        <v>161</v>
      </c>
      <c r="B121" s="3"/>
      <c r="C121" s="142"/>
      <c r="D121" s="142"/>
      <c r="E121" s="142"/>
      <c r="F121" s="142"/>
      <c r="G121" s="16"/>
      <c r="H121" s="101">
        <f>+H119+$H15</f>
        <v>365996.33</v>
      </c>
      <c r="I121" s="17"/>
      <c r="J121" s="101">
        <f>+J119+$H15</f>
        <v>365996.33</v>
      </c>
      <c r="K121" s="17"/>
      <c r="L121" s="101">
        <f>+L119+$H15</f>
        <v>365996.33</v>
      </c>
      <c r="M121" s="17"/>
      <c r="N121" s="101">
        <f>+N119+$H15</f>
        <v>365996.33</v>
      </c>
    </row>
    <row r="122" spans="1:14" ht="18.95" customHeight="1" x14ac:dyDescent="0.25">
      <c r="B122" s="53"/>
      <c r="C122" s="53"/>
      <c r="D122" s="53"/>
      <c r="E122" s="53"/>
      <c r="F122" s="53"/>
      <c r="G122" s="52"/>
      <c r="H122" s="52"/>
      <c r="I122" s="52"/>
      <c r="J122" s="52"/>
      <c r="K122" s="52"/>
      <c r="L122" s="52"/>
      <c r="M122" s="52"/>
      <c r="N122" s="52"/>
    </row>
    <row r="123" spans="1:14" ht="21" customHeight="1" x14ac:dyDescent="0.25">
      <c r="A123" s="271" t="s">
        <v>130</v>
      </c>
      <c r="B123" s="276" t="s">
        <v>131</v>
      </c>
      <c r="C123" s="276" t="s">
        <v>169</v>
      </c>
      <c r="D123" s="276" t="s">
        <v>170</v>
      </c>
      <c r="E123" s="276" t="s">
        <v>171</v>
      </c>
      <c r="F123" s="271" t="s">
        <v>172</v>
      </c>
      <c r="G123" s="269" t="s">
        <v>122</v>
      </c>
      <c r="H123" s="269"/>
      <c r="I123" s="269"/>
      <c r="J123" s="269"/>
      <c r="K123" s="269"/>
      <c r="L123" s="269"/>
      <c r="M123" s="269"/>
      <c r="N123" s="270"/>
    </row>
    <row r="124" spans="1:14" ht="33" customHeight="1" x14ac:dyDescent="0.25">
      <c r="A124" s="280"/>
      <c r="B124" s="272"/>
      <c r="C124" s="272"/>
      <c r="D124" s="272"/>
      <c r="E124" s="272"/>
      <c r="F124" s="272"/>
      <c r="G124" s="263" t="s">
        <v>177</v>
      </c>
      <c r="H124" s="264"/>
      <c r="I124" s="8" t="s">
        <v>178</v>
      </c>
      <c r="J124" s="7"/>
      <c r="K124" s="6" t="s">
        <v>179</v>
      </c>
      <c r="L124" s="7"/>
      <c r="M124" s="6" t="s">
        <v>180</v>
      </c>
      <c r="N124" s="5"/>
    </row>
    <row r="125" spans="1:14" ht="37.5" customHeight="1" x14ac:dyDescent="0.25">
      <c r="A125" s="281"/>
      <c r="B125" s="277"/>
      <c r="C125" s="277"/>
      <c r="D125" s="277"/>
      <c r="E125" s="277"/>
      <c r="F125" s="273"/>
      <c r="G125" s="29" t="s">
        <v>143</v>
      </c>
      <c r="H125" s="28" t="s">
        <v>182</v>
      </c>
      <c r="I125" s="29" t="s">
        <v>143</v>
      </c>
      <c r="J125" s="28" t="s">
        <v>156</v>
      </c>
      <c r="K125" s="29" t="s">
        <v>143</v>
      </c>
      <c r="L125" s="28" t="s">
        <v>156</v>
      </c>
      <c r="M125" s="29" t="s">
        <v>143</v>
      </c>
      <c r="N125" s="30" t="s">
        <v>4</v>
      </c>
    </row>
    <row r="126" spans="1:14" x14ac:dyDescent="0.25">
      <c r="A126" s="151" t="s">
        <v>64</v>
      </c>
      <c r="B126" s="150" t="s">
        <v>63</v>
      </c>
      <c r="C126" s="194"/>
      <c r="D126" s="194"/>
      <c r="E126" s="194"/>
      <c r="F126" s="244"/>
      <c r="G126" s="162">
        <v>61334.94</v>
      </c>
      <c r="H126" s="163">
        <f>SUM(H127:H149)</f>
        <v>84938.479999999981</v>
      </c>
      <c r="I126" s="163">
        <v>139190.07</v>
      </c>
      <c r="J126" s="163">
        <f>SUM(J127:J149)</f>
        <v>212849.69999999998</v>
      </c>
      <c r="K126" s="163">
        <v>206666.57</v>
      </c>
      <c r="L126" s="163">
        <f>SUM(L127:L149)</f>
        <v>296496.81</v>
      </c>
      <c r="M126" s="163">
        <v>301370.46999999997</v>
      </c>
      <c r="N126" s="164">
        <f>SUM(N127:N149)</f>
        <v>447860.02999999997</v>
      </c>
    </row>
    <row r="127" spans="1:14" ht="38.25" x14ac:dyDescent="0.25">
      <c r="A127" s="151"/>
      <c r="B127" s="190"/>
      <c r="C127" s="204" t="s">
        <v>340</v>
      </c>
      <c r="D127" s="204" t="s">
        <v>341</v>
      </c>
      <c r="E127" s="204" t="s">
        <v>342</v>
      </c>
      <c r="F127" s="206" t="s">
        <v>315</v>
      </c>
      <c r="G127" s="228"/>
      <c r="H127" s="235">
        <v>7756.15</v>
      </c>
      <c r="I127" s="230"/>
      <c r="J127" s="235">
        <v>16529.310000000001</v>
      </c>
      <c r="K127" s="230"/>
      <c r="L127" s="235">
        <v>25302.47</v>
      </c>
      <c r="M127" s="230"/>
      <c r="N127" s="236">
        <v>37000</v>
      </c>
    </row>
    <row r="128" spans="1:14" ht="25.5" x14ac:dyDescent="0.25">
      <c r="A128" s="151"/>
      <c r="B128" s="190"/>
      <c r="C128" s="211" t="s">
        <v>343</v>
      </c>
      <c r="D128" s="211" t="s">
        <v>344</v>
      </c>
      <c r="E128" s="211" t="s">
        <v>345</v>
      </c>
      <c r="F128" s="212" t="s">
        <v>315</v>
      </c>
      <c r="G128" s="237"/>
      <c r="H128" s="238">
        <v>2047.47</v>
      </c>
      <c r="I128" s="239"/>
      <c r="J128" s="238">
        <v>4433.2299999999996</v>
      </c>
      <c r="K128" s="239"/>
      <c r="L128" s="238">
        <v>6818.99</v>
      </c>
      <c r="M128" s="239"/>
      <c r="N128" s="240">
        <v>10000</v>
      </c>
    </row>
    <row r="129" spans="1:14" ht="38.25" x14ac:dyDescent="0.25">
      <c r="A129" s="151"/>
      <c r="B129" s="190"/>
      <c r="C129" s="211" t="s">
        <v>346</v>
      </c>
      <c r="D129" s="211" t="s">
        <v>341</v>
      </c>
      <c r="E129" s="211" t="s">
        <v>342</v>
      </c>
      <c r="F129" s="212" t="s">
        <v>315</v>
      </c>
      <c r="G129" s="237"/>
      <c r="H129" s="238">
        <v>9463.98</v>
      </c>
      <c r="I129" s="239"/>
      <c r="J129" s="238">
        <v>19374.79</v>
      </c>
      <c r="K129" s="239"/>
      <c r="L129" s="238">
        <v>29285.599999999999</v>
      </c>
      <c r="M129" s="239"/>
      <c r="N129" s="240">
        <v>42500</v>
      </c>
    </row>
    <row r="130" spans="1:14" ht="25.5" x14ac:dyDescent="0.25">
      <c r="A130" s="151"/>
      <c r="B130" s="190"/>
      <c r="C130" s="211" t="s">
        <v>347</v>
      </c>
      <c r="D130" s="211" t="s">
        <v>344</v>
      </c>
      <c r="E130" s="211" t="s">
        <v>345</v>
      </c>
      <c r="F130" s="212" t="s">
        <v>315</v>
      </c>
      <c r="G130" s="237"/>
      <c r="H130" s="238">
        <v>2546.2399999999998</v>
      </c>
      <c r="I130" s="239"/>
      <c r="J130" s="238">
        <v>5382.37</v>
      </c>
      <c r="K130" s="239"/>
      <c r="L130" s="238">
        <v>8218.5</v>
      </c>
      <c r="M130" s="239"/>
      <c r="N130" s="240">
        <v>12000</v>
      </c>
    </row>
    <row r="131" spans="1:14" ht="38.25" x14ac:dyDescent="0.25">
      <c r="A131" s="151"/>
      <c r="B131" s="190"/>
      <c r="C131" s="211" t="s">
        <v>348</v>
      </c>
      <c r="D131" s="211" t="s">
        <v>341</v>
      </c>
      <c r="E131" s="211" t="s">
        <v>342</v>
      </c>
      <c r="F131" s="212" t="s">
        <v>315</v>
      </c>
      <c r="G131" s="237"/>
      <c r="H131" s="238">
        <v>16021.48</v>
      </c>
      <c r="I131" s="239"/>
      <c r="J131" s="238">
        <v>29815.040000000001</v>
      </c>
      <c r="K131" s="239"/>
      <c r="L131" s="238">
        <v>43608.6</v>
      </c>
      <c r="M131" s="239"/>
      <c r="N131" s="240">
        <v>62000</v>
      </c>
    </row>
    <row r="132" spans="1:14" ht="25.5" x14ac:dyDescent="0.25">
      <c r="A132" s="151"/>
      <c r="B132" s="190"/>
      <c r="C132" s="211" t="s">
        <v>349</v>
      </c>
      <c r="D132" s="211" t="s">
        <v>344</v>
      </c>
      <c r="E132" s="211" t="s">
        <v>345</v>
      </c>
      <c r="F132" s="212" t="s">
        <v>315</v>
      </c>
      <c r="G132" s="237"/>
      <c r="H132" s="238">
        <v>3789.27</v>
      </c>
      <c r="I132" s="239"/>
      <c r="J132" s="238">
        <v>7602.49</v>
      </c>
      <c r="K132" s="239"/>
      <c r="L132" s="238">
        <v>11415.71</v>
      </c>
      <c r="M132" s="239"/>
      <c r="N132" s="240">
        <v>16500</v>
      </c>
    </row>
    <row r="133" spans="1:14" ht="38.25" x14ac:dyDescent="0.25">
      <c r="A133" s="151"/>
      <c r="B133" s="190"/>
      <c r="C133" s="211" t="s">
        <v>350</v>
      </c>
      <c r="D133" s="211" t="s">
        <v>341</v>
      </c>
      <c r="E133" s="211" t="s">
        <v>342</v>
      </c>
      <c r="F133" s="212" t="s">
        <v>197</v>
      </c>
      <c r="G133" s="237"/>
      <c r="H133" s="238">
        <v>5105.96</v>
      </c>
      <c r="I133" s="239"/>
      <c r="J133" s="238">
        <v>15000</v>
      </c>
      <c r="K133" s="239"/>
      <c r="L133" s="238">
        <v>37500</v>
      </c>
      <c r="M133" s="239"/>
      <c r="N133" s="240">
        <v>70000</v>
      </c>
    </row>
    <row r="134" spans="1:14" ht="25.5" x14ac:dyDescent="0.25">
      <c r="A134" s="151"/>
      <c r="B134" s="190"/>
      <c r="C134" s="211" t="s">
        <v>351</v>
      </c>
      <c r="D134" s="211" t="s">
        <v>344</v>
      </c>
      <c r="E134" s="211" t="s">
        <v>345</v>
      </c>
      <c r="F134" s="212" t="s">
        <v>197</v>
      </c>
      <c r="G134" s="237"/>
      <c r="H134" s="238">
        <v>2391.6</v>
      </c>
      <c r="I134" s="239"/>
      <c r="J134" s="238">
        <v>4200</v>
      </c>
      <c r="K134" s="239"/>
      <c r="L134" s="238">
        <v>8733.1299999999992</v>
      </c>
      <c r="M134" s="239"/>
      <c r="N134" s="240">
        <v>17313.060000000001</v>
      </c>
    </row>
    <row r="135" spans="1:14" ht="51" x14ac:dyDescent="0.25">
      <c r="A135" s="151"/>
      <c r="B135" s="190"/>
      <c r="C135" s="211" t="s">
        <v>352</v>
      </c>
      <c r="D135" s="211" t="s">
        <v>341</v>
      </c>
      <c r="E135" s="211" t="s">
        <v>353</v>
      </c>
      <c r="F135" s="212" t="s">
        <v>264</v>
      </c>
      <c r="G135" s="237"/>
      <c r="H135" s="238">
        <v>0</v>
      </c>
      <c r="I135" s="239"/>
      <c r="J135" s="238">
        <v>20432.29</v>
      </c>
      <c r="K135" s="239"/>
      <c r="L135" s="238">
        <v>20432.29</v>
      </c>
      <c r="M135" s="239"/>
      <c r="N135" s="240">
        <v>40864.58</v>
      </c>
    </row>
    <row r="136" spans="1:14" ht="25.5" x14ac:dyDescent="0.25">
      <c r="A136" s="151"/>
      <c r="B136" s="190"/>
      <c r="C136" s="211" t="s">
        <v>354</v>
      </c>
      <c r="D136" s="211" t="s">
        <v>341</v>
      </c>
      <c r="E136" s="211" t="s">
        <v>355</v>
      </c>
      <c r="F136" s="212" t="s">
        <v>197</v>
      </c>
      <c r="G136" s="237"/>
      <c r="H136" s="238">
        <v>2431.94</v>
      </c>
      <c r="I136" s="239"/>
      <c r="J136" s="238">
        <v>3500</v>
      </c>
      <c r="K136" s="239"/>
      <c r="L136" s="238">
        <v>4000</v>
      </c>
      <c r="M136" s="239"/>
      <c r="N136" s="240">
        <v>9431.94</v>
      </c>
    </row>
    <row r="137" spans="1:14" ht="25.5" x14ac:dyDescent="0.25">
      <c r="A137" s="151"/>
      <c r="B137" s="190"/>
      <c r="C137" s="211" t="s">
        <v>356</v>
      </c>
      <c r="D137" s="211" t="s">
        <v>357</v>
      </c>
      <c r="E137" s="211" t="s">
        <v>358</v>
      </c>
      <c r="F137" s="212" t="s">
        <v>264</v>
      </c>
      <c r="G137" s="237"/>
      <c r="H137" s="238">
        <v>0</v>
      </c>
      <c r="I137" s="239"/>
      <c r="J137" s="238">
        <v>1625</v>
      </c>
      <c r="K137" s="239"/>
      <c r="L137" s="238">
        <v>1625</v>
      </c>
      <c r="M137" s="239"/>
      <c r="N137" s="240">
        <v>3250</v>
      </c>
    </row>
    <row r="138" spans="1:14" ht="25.5" x14ac:dyDescent="0.25">
      <c r="A138" s="151"/>
      <c r="B138" s="190"/>
      <c r="C138" s="211" t="s">
        <v>359</v>
      </c>
      <c r="D138" s="211" t="s">
        <v>344</v>
      </c>
      <c r="E138" s="211" t="s">
        <v>199</v>
      </c>
      <c r="F138" s="212" t="s">
        <v>264</v>
      </c>
      <c r="G138" s="237"/>
      <c r="H138" s="238">
        <v>0</v>
      </c>
      <c r="I138" s="239"/>
      <c r="J138" s="238">
        <v>4975</v>
      </c>
      <c r="K138" s="239"/>
      <c r="L138" s="238">
        <v>4975</v>
      </c>
      <c r="M138" s="239"/>
      <c r="N138" s="240">
        <v>9950</v>
      </c>
    </row>
    <row r="139" spans="1:14" ht="25.5" x14ac:dyDescent="0.25">
      <c r="A139" s="151"/>
      <c r="B139" s="190"/>
      <c r="C139" s="211" t="s">
        <v>360</v>
      </c>
      <c r="D139" s="211" t="s">
        <v>341</v>
      </c>
      <c r="E139" s="211" t="s">
        <v>355</v>
      </c>
      <c r="F139" s="212" t="s">
        <v>197</v>
      </c>
      <c r="G139" s="237"/>
      <c r="H139" s="238">
        <v>581.46</v>
      </c>
      <c r="I139" s="239"/>
      <c r="J139" s="238">
        <v>975.96</v>
      </c>
      <c r="K139" s="239"/>
      <c r="L139" s="238">
        <v>975.96</v>
      </c>
      <c r="M139" s="239"/>
      <c r="N139" s="240">
        <v>2226.7399999999998</v>
      </c>
    </row>
    <row r="140" spans="1:14" ht="25.5" x14ac:dyDescent="0.25">
      <c r="A140" s="151"/>
      <c r="B140" s="190"/>
      <c r="C140" s="211" t="s">
        <v>361</v>
      </c>
      <c r="D140" s="211" t="s">
        <v>357</v>
      </c>
      <c r="E140" s="211" t="s">
        <v>358</v>
      </c>
      <c r="F140" s="212" t="s">
        <v>315</v>
      </c>
      <c r="G140" s="237"/>
      <c r="H140" s="238">
        <v>136.5</v>
      </c>
      <c r="I140" s="239"/>
      <c r="J140" s="238">
        <v>674.55</v>
      </c>
      <c r="K140" s="239"/>
      <c r="L140" s="238">
        <v>1212.5999999999999</v>
      </c>
      <c r="M140" s="239"/>
      <c r="N140" s="240">
        <v>1930</v>
      </c>
    </row>
    <row r="141" spans="1:14" ht="51" x14ac:dyDescent="0.25">
      <c r="A141" s="151"/>
      <c r="B141" s="190"/>
      <c r="C141" s="211" t="s">
        <v>362</v>
      </c>
      <c r="D141" s="211" t="s">
        <v>341</v>
      </c>
      <c r="E141" s="211" t="s">
        <v>353</v>
      </c>
      <c r="F141" s="212" t="s">
        <v>206</v>
      </c>
      <c r="G141" s="237"/>
      <c r="H141" s="238">
        <v>1064.0999999999999</v>
      </c>
      <c r="I141" s="239"/>
      <c r="J141" s="238">
        <v>3209.4</v>
      </c>
      <c r="K141" s="239"/>
      <c r="L141" s="238">
        <v>5354.7</v>
      </c>
      <c r="M141" s="239"/>
      <c r="N141" s="240">
        <v>7500</v>
      </c>
    </row>
    <row r="142" spans="1:14" ht="25.5" x14ac:dyDescent="0.25">
      <c r="A142" s="151"/>
      <c r="B142" s="190"/>
      <c r="C142" s="211" t="s">
        <v>363</v>
      </c>
      <c r="D142" s="211" t="s">
        <v>344</v>
      </c>
      <c r="E142" s="211" t="s">
        <v>364</v>
      </c>
      <c r="F142" s="212" t="s">
        <v>206</v>
      </c>
      <c r="G142" s="237"/>
      <c r="H142" s="238">
        <v>253.26</v>
      </c>
      <c r="I142" s="239"/>
      <c r="J142" s="238">
        <v>763.84</v>
      </c>
      <c r="K142" s="239"/>
      <c r="L142" s="238">
        <v>1274.42</v>
      </c>
      <c r="M142" s="239"/>
      <c r="N142" s="240">
        <v>1785</v>
      </c>
    </row>
    <row r="143" spans="1:14" ht="38.25" x14ac:dyDescent="0.25">
      <c r="A143" s="151"/>
      <c r="B143" s="190"/>
      <c r="C143" s="211" t="s">
        <v>365</v>
      </c>
      <c r="D143" s="211" t="s">
        <v>341</v>
      </c>
      <c r="E143" s="211" t="s">
        <v>342</v>
      </c>
      <c r="F143" s="212" t="s">
        <v>315</v>
      </c>
      <c r="G143" s="237"/>
      <c r="H143" s="238">
        <v>8527.59</v>
      </c>
      <c r="I143" s="239"/>
      <c r="J143" s="238">
        <v>17613.96</v>
      </c>
      <c r="K143" s="239"/>
      <c r="L143" s="238">
        <v>26700.33</v>
      </c>
      <c r="M143" s="239"/>
      <c r="N143" s="240">
        <v>38815.480000000003</v>
      </c>
    </row>
    <row r="144" spans="1:14" ht="25.5" x14ac:dyDescent="0.25">
      <c r="A144" s="151"/>
      <c r="B144" s="190"/>
      <c r="C144" s="211" t="s">
        <v>366</v>
      </c>
      <c r="D144" s="211" t="s">
        <v>344</v>
      </c>
      <c r="E144" s="211" t="s">
        <v>345</v>
      </c>
      <c r="F144" s="212" t="s">
        <v>315</v>
      </c>
      <c r="G144" s="237"/>
      <c r="H144" s="238">
        <v>2291.7600000000002</v>
      </c>
      <c r="I144" s="239"/>
      <c r="J144" s="238">
        <v>4612.8</v>
      </c>
      <c r="K144" s="239"/>
      <c r="L144" s="238">
        <v>6933.84</v>
      </c>
      <c r="M144" s="239"/>
      <c r="N144" s="240">
        <v>10028.549999999999</v>
      </c>
    </row>
    <row r="145" spans="1:14" ht="38.25" x14ac:dyDescent="0.25">
      <c r="A145" s="151"/>
      <c r="B145" s="190"/>
      <c r="C145" s="211" t="s">
        <v>367</v>
      </c>
      <c r="D145" s="211" t="s">
        <v>341</v>
      </c>
      <c r="E145" s="211" t="s">
        <v>342</v>
      </c>
      <c r="F145" s="212" t="s">
        <v>197</v>
      </c>
      <c r="G145" s="237"/>
      <c r="H145" s="238">
        <v>7214.19</v>
      </c>
      <c r="I145" s="239"/>
      <c r="J145" s="238">
        <v>18000</v>
      </c>
      <c r="K145" s="239"/>
      <c r="L145" s="238">
        <v>18000</v>
      </c>
      <c r="M145" s="239"/>
      <c r="N145" s="240">
        <v>18000</v>
      </c>
    </row>
    <row r="146" spans="1:14" ht="25.5" x14ac:dyDescent="0.25">
      <c r="A146" s="151"/>
      <c r="B146" s="190"/>
      <c r="C146" s="211" t="s">
        <v>368</v>
      </c>
      <c r="D146" s="211" t="s">
        <v>344</v>
      </c>
      <c r="E146" s="211" t="s">
        <v>345</v>
      </c>
      <c r="F146" s="212" t="s">
        <v>197</v>
      </c>
      <c r="G146" s="237"/>
      <c r="H146" s="238">
        <v>1929.74</v>
      </c>
      <c r="I146" s="239"/>
      <c r="J146" s="238">
        <v>5050</v>
      </c>
      <c r="K146" s="239"/>
      <c r="L146" s="238">
        <v>5050</v>
      </c>
      <c r="M146" s="239"/>
      <c r="N146" s="240">
        <v>5500</v>
      </c>
    </row>
    <row r="147" spans="1:14" ht="38.25" x14ac:dyDescent="0.25">
      <c r="A147" s="151"/>
      <c r="B147" s="190"/>
      <c r="C147" s="211" t="s">
        <v>369</v>
      </c>
      <c r="D147" s="211" t="s">
        <v>341</v>
      </c>
      <c r="E147" s="211" t="s">
        <v>342</v>
      </c>
      <c r="F147" s="212" t="s">
        <v>197</v>
      </c>
      <c r="G147" s="237"/>
      <c r="H147" s="238">
        <v>7510.59</v>
      </c>
      <c r="I147" s="239"/>
      <c r="J147" s="238">
        <v>18000</v>
      </c>
      <c r="K147" s="239"/>
      <c r="L147" s="238">
        <v>18000</v>
      </c>
      <c r="M147" s="239"/>
      <c r="N147" s="240">
        <v>18000</v>
      </c>
    </row>
    <row r="148" spans="1:14" ht="25.5" x14ac:dyDescent="0.25">
      <c r="A148" s="151"/>
      <c r="B148" s="190"/>
      <c r="C148" s="211" t="s">
        <v>370</v>
      </c>
      <c r="D148" s="211" t="s">
        <v>344</v>
      </c>
      <c r="E148" s="211" t="s">
        <v>345</v>
      </c>
      <c r="F148" s="212" t="s">
        <v>197</v>
      </c>
      <c r="G148" s="237"/>
      <c r="H148" s="238">
        <v>1981.06</v>
      </c>
      <c r="I148" s="239"/>
      <c r="J148" s="238">
        <v>5500</v>
      </c>
      <c r="K148" s="239"/>
      <c r="L148" s="238">
        <v>5500</v>
      </c>
      <c r="M148" s="239"/>
      <c r="N148" s="240">
        <v>5500</v>
      </c>
    </row>
    <row r="149" spans="1:14" ht="51" x14ac:dyDescent="0.25">
      <c r="A149" s="151"/>
      <c r="B149" s="190"/>
      <c r="C149" s="191" t="s">
        <v>371</v>
      </c>
      <c r="D149" s="191" t="s">
        <v>341</v>
      </c>
      <c r="E149" s="191" t="s">
        <v>353</v>
      </c>
      <c r="F149" s="195" t="s">
        <v>200</v>
      </c>
      <c r="G149" s="227"/>
      <c r="H149" s="231">
        <v>1894.14</v>
      </c>
      <c r="I149" s="229"/>
      <c r="J149" s="231">
        <v>5579.67</v>
      </c>
      <c r="K149" s="229"/>
      <c r="L149" s="231">
        <v>5579.67</v>
      </c>
      <c r="M149" s="229"/>
      <c r="N149" s="233">
        <v>7764.68</v>
      </c>
    </row>
    <row r="150" spans="1:14" x14ac:dyDescent="0.25">
      <c r="A150" s="151" t="s">
        <v>66</v>
      </c>
      <c r="B150" s="150" t="s">
        <v>65</v>
      </c>
      <c r="C150" s="193"/>
      <c r="D150" s="193"/>
      <c r="E150" s="193"/>
      <c r="F150" s="245"/>
      <c r="G150" s="83">
        <v>5895.61</v>
      </c>
      <c r="H150" s="85">
        <f>SUM(H151:H159)</f>
        <v>7612.07</v>
      </c>
      <c r="I150" s="85">
        <v>12414.38</v>
      </c>
      <c r="J150" s="85">
        <f>SUM(J151:J159)</f>
        <v>17341.82</v>
      </c>
      <c r="K150" s="85">
        <v>18420.78</v>
      </c>
      <c r="L150" s="85">
        <f>SUM(L151:L159)</f>
        <v>25162.55</v>
      </c>
      <c r="M150" s="85">
        <v>26899.16</v>
      </c>
      <c r="N150" s="87">
        <f>SUM(N151:N159)</f>
        <v>37915.240000000005</v>
      </c>
    </row>
    <row r="151" spans="1:14" ht="25.5" x14ac:dyDescent="0.25">
      <c r="A151" s="151"/>
      <c r="B151" s="190"/>
      <c r="C151" s="204" t="s">
        <v>372</v>
      </c>
      <c r="D151" s="204" t="s">
        <v>373</v>
      </c>
      <c r="E151" s="204" t="s">
        <v>374</v>
      </c>
      <c r="F151" s="206" t="s">
        <v>206</v>
      </c>
      <c r="G151" s="228"/>
      <c r="H151" s="235">
        <v>0</v>
      </c>
      <c r="I151" s="230"/>
      <c r="J151" s="235">
        <v>100</v>
      </c>
      <c r="K151" s="230"/>
      <c r="L151" s="235">
        <v>200</v>
      </c>
      <c r="M151" s="230"/>
      <c r="N151" s="236">
        <v>300</v>
      </c>
    </row>
    <row r="152" spans="1:14" ht="25.5" x14ac:dyDescent="0.25">
      <c r="A152" s="151"/>
      <c r="B152" s="190"/>
      <c r="C152" s="211" t="s">
        <v>375</v>
      </c>
      <c r="D152" s="211" t="s">
        <v>376</v>
      </c>
      <c r="E152" s="211" t="s">
        <v>377</v>
      </c>
      <c r="F152" s="212" t="s">
        <v>206</v>
      </c>
      <c r="G152" s="237"/>
      <c r="H152" s="238">
        <v>0</v>
      </c>
      <c r="I152" s="239"/>
      <c r="J152" s="238">
        <v>500</v>
      </c>
      <c r="K152" s="239"/>
      <c r="L152" s="238">
        <v>1000</v>
      </c>
      <c r="M152" s="239"/>
      <c r="N152" s="240">
        <v>1500</v>
      </c>
    </row>
    <row r="153" spans="1:14" ht="25.5" x14ac:dyDescent="0.25">
      <c r="A153" s="151"/>
      <c r="B153" s="190"/>
      <c r="C153" s="211" t="s">
        <v>378</v>
      </c>
      <c r="D153" s="211" t="s">
        <v>376</v>
      </c>
      <c r="E153" s="211" t="s">
        <v>377</v>
      </c>
      <c r="F153" s="212" t="s">
        <v>206</v>
      </c>
      <c r="G153" s="237"/>
      <c r="H153" s="238">
        <v>0</v>
      </c>
      <c r="I153" s="239"/>
      <c r="J153" s="238">
        <v>83.03</v>
      </c>
      <c r="K153" s="239"/>
      <c r="L153" s="238">
        <v>166.06</v>
      </c>
      <c r="M153" s="239"/>
      <c r="N153" s="240">
        <v>249.1</v>
      </c>
    </row>
    <row r="154" spans="1:14" ht="25.5" x14ac:dyDescent="0.25">
      <c r="A154" s="151"/>
      <c r="B154" s="190"/>
      <c r="C154" s="211" t="s">
        <v>379</v>
      </c>
      <c r="D154" s="211" t="s">
        <v>376</v>
      </c>
      <c r="E154" s="211" t="s">
        <v>377</v>
      </c>
      <c r="F154" s="212" t="s">
        <v>206</v>
      </c>
      <c r="G154" s="237"/>
      <c r="H154" s="238">
        <v>0</v>
      </c>
      <c r="I154" s="239"/>
      <c r="J154" s="238">
        <v>166.67</v>
      </c>
      <c r="K154" s="239"/>
      <c r="L154" s="238">
        <v>333.34</v>
      </c>
      <c r="M154" s="239"/>
      <c r="N154" s="240">
        <v>500</v>
      </c>
    </row>
    <row r="155" spans="1:14" ht="25.5" x14ac:dyDescent="0.25">
      <c r="A155" s="151"/>
      <c r="B155" s="190"/>
      <c r="C155" s="211" t="s">
        <v>380</v>
      </c>
      <c r="D155" s="211" t="s">
        <v>373</v>
      </c>
      <c r="E155" s="211" t="s">
        <v>374</v>
      </c>
      <c r="F155" s="212" t="s">
        <v>200</v>
      </c>
      <c r="G155" s="237"/>
      <c r="H155" s="238">
        <v>0</v>
      </c>
      <c r="I155" s="239"/>
      <c r="J155" s="238">
        <v>122.35</v>
      </c>
      <c r="K155" s="239"/>
      <c r="L155" s="238">
        <v>122.35</v>
      </c>
      <c r="M155" s="239"/>
      <c r="N155" s="240">
        <v>500</v>
      </c>
    </row>
    <row r="156" spans="1:14" ht="25.5" x14ac:dyDescent="0.25">
      <c r="A156" s="151"/>
      <c r="B156" s="190"/>
      <c r="C156" s="211" t="s">
        <v>381</v>
      </c>
      <c r="D156" s="211" t="s">
        <v>382</v>
      </c>
      <c r="E156" s="211" t="s">
        <v>383</v>
      </c>
      <c r="F156" s="212" t="s">
        <v>315</v>
      </c>
      <c r="G156" s="237"/>
      <c r="H156" s="238">
        <v>7521.62</v>
      </c>
      <c r="I156" s="239"/>
      <c r="J156" s="238">
        <v>14324.47</v>
      </c>
      <c r="K156" s="239"/>
      <c r="L156" s="238">
        <v>21127.32</v>
      </c>
      <c r="M156" s="239"/>
      <c r="N156" s="240">
        <v>30197.8</v>
      </c>
    </row>
    <row r="157" spans="1:14" ht="25.5" x14ac:dyDescent="0.25">
      <c r="A157" s="151"/>
      <c r="B157" s="190"/>
      <c r="C157" s="211" t="s">
        <v>384</v>
      </c>
      <c r="D157" s="211" t="s">
        <v>382</v>
      </c>
      <c r="E157" s="211" t="s">
        <v>383</v>
      </c>
      <c r="F157" s="212" t="s">
        <v>264</v>
      </c>
      <c r="G157" s="237"/>
      <c r="H157" s="238">
        <v>0</v>
      </c>
      <c r="I157" s="239"/>
      <c r="J157" s="238">
        <v>1786.67</v>
      </c>
      <c r="K157" s="239"/>
      <c r="L157" s="238">
        <v>1786.67</v>
      </c>
      <c r="M157" s="239"/>
      <c r="N157" s="240">
        <v>3573.34</v>
      </c>
    </row>
    <row r="158" spans="1:14" ht="25.5" x14ac:dyDescent="0.25">
      <c r="A158" s="151"/>
      <c r="B158" s="190"/>
      <c r="C158" s="211" t="s">
        <v>385</v>
      </c>
      <c r="D158" s="211" t="s">
        <v>382</v>
      </c>
      <c r="E158" s="211" t="s">
        <v>383</v>
      </c>
      <c r="F158" s="212" t="s">
        <v>206</v>
      </c>
      <c r="G158" s="237"/>
      <c r="H158" s="238">
        <v>90.45</v>
      </c>
      <c r="I158" s="239"/>
      <c r="J158" s="238">
        <v>258.63</v>
      </c>
      <c r="K158" s="239"/>
      <c r="L158" s="238">
        <v>426.81</v>
      </c>
      <c r="M158" s="239"/>
      <c r="N158" s="240">
        <v>595</v>
      </c>
    </row>
    <row r="159" spans="1:14" ht="25.5" x14ac:dyDescent="0.25">
      <c r="A159" s="151"/>
      <c r="B159" s="190"/>
      <c r="C159" s="191" t="s">
        <v>386</v>
      </c>
      <c r="D159" s="191" t="s">
        <v>373</v>
      </c>
      <c r="E159" s="191" t="s">
        <v>374</v>
      </c>
      <c r="F159" s="195" t="s">
        <v>200</v>
      </c>
      <c r="G159" s="227"/>
      <c r="H159" s="231">
        <v>0</v>
      </c>
      <c r="I159" s="229"/>
      <c r="J159" s="231">
        <v>0</v>
      </c>
      <c r="K159" s="229"/>
      <c r="L159" s="231">
        <v>0</v>
      </c>
      <c r="M159" s="229"/>
      <c r="N159" s="233">
        <v>500</v>
      </c>
    </row>
    <row r="160" spans="1:14" x14ac:dyDescent="0.25">
      <c r="A160" s="151" t="s">
        <v>68</v>
      </c>
      <c r="B160" s="150" t="s">
        <v>67</v>
      </c>
      <c r="C160" s="193"/>
      <c r="D160" s="193"/>
      <c r="E160" s="193"/>
      <c r="F160" s="245"/>
      <c r="G160" s="166">
        <v>300802.62</v>
      </c>
      <c r="H160" s="167">
        <f>SUM(H161:H274)</f>
        <v>320381.49</v>
      </c>
      <c r="I160" s="167">
        <v>577645.48</v>
      </c>
      <c r="J160" s="167">
        <f>SUM(J161:J274)</f>
        <v>744557.52000000014</v>
      </c>
      <c r="K160" s="167">
        <v>811638.61</v>
      </c>
      <c r="L160" s="167">
        <f>SUM(L161:L274)</f>
        <v>1242820.4100000004</v>
      </c>
      <c r="M160" s="167">
        <v>1000946.85</v>
      </c>
      <c r="N160" s="168">
        <f>SUM(N161:N274)</f>
        <v>1672365.2900000003</v>
      </c>
    </row>
    <row r="161" spans="1:14" ht="25.5" x14ac:dyDescent="0.25">
      <c r="A161" s="151"/>
      <c r="B161" s="190"/>
      <c r="C161" s="204" t="s">
        <v>387</v>
      </c>
      <c r="D161" s="204" t="s">
        <v>388</v>
      </c>
      <c r="E161" s="204" t="s">
        <v>389</v>
      </c>
      <c r="F161" s="206" t="s">
        <v>206</v>
      </c>
      <c r="G161" s="247"/>
      <c r="H161" s="254">
        <v>27410.7</v>
      </c>
      <c r="I161" s="249"/>
      <c r="J161" s="254">
        <v>58945.8</v>
      </c>
      <c r="K161" s="249"/>
      <c r="L161" s="254">
        <v>90480.9</v>
      </c>
      <c r="M161" s="249"/>
      <c r="N161" s="255">
        <v>122016</v>
      </c>
    </row>
    <row r="162" spans="1:14" ht="25.5" x14ac:dyDescent="0.25">
      <c r="A162" s="151"/>
      <c r="B162" s="190"/>
      <c r="C162" s="211" t="s">
        <v>390</v>
      </c>
      <c r="D162" s="211" t="s">
        <v>388</v>
      </c>
      <c r="E162" s="211" t="s">
        <v>391</v>
      </c>
      <c r="F162" s="212" t="s">
        <v>206</v>
      </c>
      <c r="G162" s="256"/>
      <c r="H162" s="257">
        <v>437.31</v>
      </c>
      <c r="I162" s="258"/>
      <c r="J162" s="257">
        <v>3770.64</v>
      </c>
      <c r="K162" s="258"/>
      <c r="L162" s="257">
        <v>7103.97</v>
      </c>
      <c r="M162" s="258"/>
      <c r="N162" s="259">
        <v>10437.31</v>
      </c>
    </row>
    <row r="163" spans="1:14" ht="51" x14ac:dyDescent="0.25">
      <c r="A163" s="151"/>
      <c r="B163" s="190"/>
      <c r="C163" s="211" t="s">
        <v>392</v>
      </c>
      <c r="D163" s="211" t="s">
        <v>388</v>
      </c>
      <c r="E163" s="211" t="s">
        <v>393</v>
      </c>
      <c r="F163" s="212" t="s">
        <v>197</v>
      </c>
      <c r="G163" s="256"/>
      <c r="H163" s="257">
        <v>0</v>
      </c>
      <c r="I163" s="258"/>
      <c r="J163" s="257">
        <v>10000</v>
      </c>
      <c r="K163" s="258"/>
      <c r="L163" s="257">
        <v>10000</v>
      </c>
      <c r="M163" s="258"/>
      <c r="N163" s="259">
        <v>20000</v>
      </c>
    </row>
    <row r="164" spans="1:14" ht="25.5" x14ac:dyDescent="0.25">
      <c r="A164" s="151"/>
      <c r="B164" s="190"/>
      <c r="C164" s="211" t="s">
        <v>394</v>
      </c>
      <c r="D164" s="211" t="s">
        <v>395</v>
      </c>
      <c r="E164" s="211" t="s">
        <v>199</v>
      </c>
      <c r="F164" s="212" t="s">
        <v>197</v>
      </c>
      <c r="G164" s="256"/>
      <c r="H164" s="257">
        <v>0</v>
      </c>
      <c r="I164" s="258"/>
      <c r="J164" s="257">
        <v>410</v>
      </c>
      <c r="K164" s="258"/>
      <c r="L164" s="257">
        <v>410</v>
      </c>
      <c r="M164" s="258"/>
      <c r="N164" s="259">
        <v>410</v>
      </c>
    </row>
    <row r="165" spans="1:14" ht="25.5" x14ac:dyDescent="0.25">
      <c r="A165" s="151"/>
      <c r="B165" s="190"/>
      <c r="C165" s="211" t="s">
        <v>396</v>
      </c>
      <c r="D165" s="211" t="s">
        <v>395</v>
      </c>
      <c r="E165" s="211" t="s">
        <v>397</v>
      </c>
      <c r="F165" s="212" t="s">
        <v>206</v>
      </c>
      <c r="G165" s="256"/>
      <c r="H165" s="257">
        <v>147.38</v>
      </c>
      <c r="I165" s="258"/>
      <c r="J165" s="257">
        <v>1814.05</v>
      </c>
      <c r="K165" s="258"/>
      <c r="L165" s="257">
        <v>3480.72</v>
      </c>
      <c r="M165" s="258"/>
      <c r="N165" s="259">
        <v>5147.38</v>
      </c>
    </row>
    <row r="166" spans="1:14" ht="25.5" x14ac:dyDescent="0.25">
      <c r="A166" s="151"/>
      <c r="B166" s="190"/>
      <c r="C166" s="211" t="s">
        <v>398</v>
      </c>
      <c r="D166" s="211" t="s">
        <v>399</v>
      </c>
      <c r="E166" s="211" t="s">
        <v>400</v>
      </c>
      <c r="F166" s="212" t="s">
        <v>206</v>
      </c>
      <c r="G166" s="256"/>
      <c r="H166" s="257">
        <v>3203.48</v>
      </c>
      <c r="I166" s="258"/>
      <c r="J166" s="257">
        <v>13865.49</v>
      </c>
      <c r="K166" s="258"/>
      <c r="L166" s="257">
        <v>24527.5</v>
      </c>
      <c r="M166" s="258"/>
      <c r="N166" s="259">
        <v>35189.5</v>
      </c>
    </row>
    <row r="167" spans="1:14" ht="25.5" x14ac:dyDescent="0.25">
      <c r="A167" s="151"/>
      <c r="B167" s="190"/>
      <c r="C167" s="211" t="s">
        <v>401</v>
      </c>
      <c r="D167" s="211" t="s">
        <v>402</v>
      </c>
      <c r="E167" s="211" t="s">
        <v>403</v>
      </c>
      <c r="F167" s="212" t="s">
        <v>200</v>
      </c>
      <c r="G167" s="256"/>
      <c r="H167" s="257">
        <v>0</v>
      </c>
      <c r="I167" s="258"/>
      <c r="J167" s="257">
        <v>0</v>
      </c>
      <c r="K167" s="258"/>
      <c r="L167" s="257">
        <v>0</v>
      </c>
      <c r="M167" s="258"/>
      <c r="N167" s="259">
        <v>5000</v>
      </c>
    </row>
    <row r="168" spans="1:14" ht="25.5" x14ac:dyDescent="0.25">
      <c r="A168" s="151"/>
      <c r="B168" s="190"/>
      <c r="C168" s="211" t="s">
        <v>404</v>
      </c>
      <c r="D168" s="211" t="s">
        <v>405</v>
      </c>
      <c r="E168" s="211" t="s">
        <v>406</v>
      </c>
      <c r="F168" s="212" t="s">
        <v>206</v>
      </c>
      <c r="G168" s="256"/>
      <c r="H168" s="257">
        <v>0</v>
      </c>
      <c r="I168" s="258"/>
      <c r="J168" s="257">
        <v>2666.67</v>
      </c>
      <c r="K168" s="258"/>
      <c r="L168" s="257">
        <v>5333.34</v>
      </c>
      <c r="M168" s="258"/>
      <c r="N168" s="259">
        <v>8000</v>
      </c>
    </row>
    <row r="169" spans="1:14" ht="38.25" x14ac:dyDescent="0.25">
      <c r="A169" s="151"/>
      <c r="B169" s="190"/>
      <c r="C169" s="211" t="s">
        <v>407</v>
      </c>
      <c r="D169" s="211" t="s">
        <v>408</v>
      </c>
      <c r="E169" s="211" t="s">
        <v>409</v>
      </c>
      <c r="F169" s="212" t="s">
        <v>206</v>
      </c>
      <c r="G169" s="256"/>
      <c r="H169" s="257">
        <v>0</v>
      </c>
      <c r="I169" s="258"/>
      <c r="J169" s="257">
        <v>500</v>
      </c>
      <c r="K169" s="258"/>
      <c r="L169" s="257">
        <v>1000</v>
      </c>
      <c r="M169" s="258"/>
      <c r="N169" s="259">
        <v>1500</v>
      </c>
    </row>
    <row r="170" spans="1:14" ht="25.5" x14ac:dyDescent="0.25">
      <c r="A170" s="151"/>
      <c r="B170" s="190"/>
      <c r="C170" s="211" t="s">
        <v>410</v>
      </c>
      <c r="D170" s="211" t="s">
        <v>411</v>
      </c>
      <c r="E170" s="211" t="s">
        <v>412</v>
      </c>
      <c r="F170" s="212" t="s">
        <v>206</v>
      </c>
      <c r="G170" s="256"/>
      <c r="H170" s="257">
        <v>223.26</v>
      </c>
      <c r="I170" s="258"/>
      <c r="J170" s="257">
        <v>482.17</v>
      </c>
      <c r="K170" s="258"/>
      <c r="L170" s="257">
        <v>741.08</v>
      </c>
      <c r="M170" s="258"/>
      <c r="N170" s="259">
        <v>1000</v>
      </c>
    </row>
    <row r="171" spans="1:14" ht="25.5" x14ac:dyDescent="0.25">
      <c r="A171" s="151"/>
      <c r="B171" s="190"/>
      <c r="C171" s="211" t="s">
        <v>413</v>
      </c>
      <c r="D171" s="211" t="s">
        <v>395</v>
      </c>
      <c r="E171" s="211" t="s">
        <v>199</v>
      </c>
      <c r="F171" s="212" t="s">
        <v>206</v>
      </c>
      <c r="G171" s="256"/>
      <c r="H171" s="257">
        <v>0</v>
      </c>
      <c r="I171" s="258"/>
      <c r="J171" s="257">
        <v>166.67</v>
      </c>
      <c r="K171" s="258"/>
      <c r="L171" s="257">
        <v>333.34</v>
      </c>
      <c r="M171" s="258"/>
      <c r="N171" s="259">
        <v>500</v>
      </c>
    </row>
    <row r="172" spans="1:14" ht="25.5" x14ac:dyDescent="0.25">
      <c r="A172" s="151"/>
      <c r="B172" s="190"/>
      <c r="C172" s="211" t="s">
        <v>414</v>
      </c>
      <c r="D172" s="211" t="s">
        <v>415</v>
      </c>
      <c r="E172" s="211" t="s">
        <v>199</v>
      </c>
      <c r="F172" s="212" t="s">
        <v>206</v>
      </c>
      <c r="G172" s="256"/>
      <c r="H172" s="257">
        <v>134.5</v>
      </c>
      <c r="I172" s="258"/>
      <c r="J172" s="257">
        <v>301.17</v>
      </c>
      <c r="K172" s="258"/>
      <c r="L172" s="257">
        <v>467.84</v>
      </c>
      <c r="M172" s="258"/>
      <c r="N172" s="259">
        <v>634.5</v>
      </c>
    </row>
    <row r="173" spans="1:14" ht="25.5" x14ac:dyDescent="0.25">
      <c r="A173" s="151"/>
      <c r="B173" s="190"/>
      <c r="C173" s="211" t="s">
        <v>416</v>
      </c>
      <c r="D173" s="211" t="s">
        <v>415</v>
      </c>
      <c r="E173" s="211" t="s">
        <v>417</v>
      </c>
      <c r="F173" s="212" t="s">
        <v>197</v>
      </c>
      <c r="G173" s="256"/>
      <c r="H173" s="257">
        <v>2900</v>
      </c>
      <c r="I173" s="258"/>
      <c r="J173" s="257">
        <v>2900</v>
      </c>
      <c r="K173" s="258"/>
      <c r="L173" s="257">
        <v>6400</v>
      </c>
      <c r="M173" s="258"/>
      <c r="N173" s="259">
        <v>6400</v>
      </c>
    </row>
    <row r="174" spans="1:14" ht="25.5" x14ac:dyDescent="0.25">
      <c r="A174" s="151"/>
      <c r="B174" s="190"/>
      <c r="C174" s="211" t="s">
        <v>418</v>
      </c>
      <c r="D174" s="211" t="s">
        <v>405</v>
      </c>
      <c r="E174" s="211" t="s">
        <v>419</v>
      </c>
      <c r="F174" s="212" t="s">
        <v>264</v>
      </c>
      <c r="G174" s="256"/>
      <c r="H174" s="257">
        <v>0</v>
      </c>
      <c r="I174" s="258"/>
      <c r="J174" s="257">
        <v>2994.1</v>
      </c>
      <c r="K174" s="258"/>
      <c r="L174" s="257">
        <v>2994.1</v>
      </c>
      <c r="M174" s="258"/>
      <c r="N174" s="259">
        <v>5988.2</v>
      </c>
    </row>
    <row r="175" spans="1:14" ht="25.5" x14ac:dyDescent="0.25">
      <c r="A175" s="151"/>
      <c r="B175" s="190"/>
      <c r="C175" s="211" t="s">
        <v>420</v>
      </c>
      <c r="D175" s="211" t="s">
        <v>415</v>
      </c>
      <c r="E175" s="211" t="s">
        <v>421</v>
      </c>
      <c r="F175" s="212" t="s">
        <v>200</v>
      </c>
      <c r="G175" s="256"/>
      <c r="H175" s="257">
        <v>762.5</v>
      </c>
      <c r="I175" s="258"/>
      <c r="J175" s="257">
        <v>2515.5</v>
      </c>
      <c r="K175" s="258"/>
      <c r="L175" s="257">
        <v>4139</v>
      </c>
      <c r="M175" s="258"/>
      <c r="N175" s="259">
        <v>5762.5</v>
      </c>
    </row>
    <row r="176" spans="1:14" ht="25.5" x14ac:dyDescent="0.25">
      <c r="A176" s="151"/>
      <c r="B176" s="190"/>
      <c r="C176" s="211" t="s">
        <v>422</v>
      </c>
      <c r="D176" s="211" t="s">
        <v>399</v>
      </c>
      <c r="E176" s="211" t="s">
        <v>423</v>
      </c>
      <c r="F176" s="212" t="s">
        <v>264</v>
      </c>
      <c r="G176" s="256"/>
      <c r="H176" s="257">
        <v>0</v>
      </c>
      <c r="I176" s="258"/>
      <c r="J176" s="257">
        <v>1890.75</v>
      </c>
      <c r="K176" s="258"/>
      <c r="L176" s="257">
        <v>1890.75</v>
      </c>
      <c r="M176" s="258"/>
      <c r="N176" s="259">
        <v>3781.49</v>
      </c>
    </row>
    <row r="177" spans="1:14" ht="25.5" x14ac:dyDescent="0.25">
      <c r="A177" s="151"/>
      <c r="B177" s="190"/>
      <c r="C177" s="211" t="s">
        <v>424</v>
      </c>
      <c r="D177" s="211" t="s">
        <v>425</v>
      </c>
      <c r="E177" s="211" t="s">
        <v>426</v>
      </c>
      <c r="F177" s="212" t="s">
        <v>206</v>
      </c>
      <c r="G177" s="256"/>
      <c r="H177" s="257">
        <v>10409.719999999999</v>
      </c>
      <c r="I177" s="258"/>
      <c r="J177" s="257">
        <v>21043.49</v>
      </c>
      <c r="K177" s="258"/>
      <c r="L177" s="257">
        <v>31677.26</v>
      </c>
      <c r="M177" s="258"/>
      <c r="N177" s="259">
        <v>42311.02</v>
      </c>
    </row>
    <row r="178" spans="1:14" ht="25.5" x14ac:dyDescent="0.25">
      <c r="A178" s="151"/>
      <c r="B178" s="190"/>
      <c r="C178" s="211" t="s">
        <v>427</v>
      </c>
      <c r="D178" s="211" t="s">
        <v>428</v>
      </c>
      <c r="E178" s="211" t="s">
        <v>429</v>
      </c>
      <c r="F178" s="212" t="s">
        <v>206</v>
      </c>
      <c r="G178" s="256"/>
      <c r="H178" s="257">
        <v>16011.95</v>
      </c>
      <c r="I178" s="258"/>
      <c r="J178" s="257">
        <v>28848.28</v>
      </c>
      <c r="K178" s="258"/>
      <c r="L178" s="257">
        <v>41684.61</v>
      </c>
      <c r="M178" s="258"/>
      <c r="N178" s="259">
        <v>54520.94</v>
      </c>
    </row>
    <row r="179" spans="1:14" ht="25.5" x14ac:dyDescent="0.25">
      <c r="A179" s="151"/>
      <c r="B179" s="190"/>
      <c r="C179" s="211" t="s">
        <v>430</v>
      </c>
      <c r="D179" s="211" t="s">
        <v>428</v>
      </c>
      <c r="E179" s="211" t="s">
        <v>431</v>
      </c>
      <c r="F179" s="212" t="s">
        <v>200</v>
      </c>
      <c r="G179" s="256"/>
      <c r="H179" s="257">
        <v>604.27</v>
      </c>
      <c r="I179" s="258"/>
      <c r="J179" s="257">
        <v>604.27</v>
      </c>
      <c r="K179" s="258"/>
      <c r="L179" s="257">
        <v>604.27</v>
      </c>
      <c r="M179" s="258"/>
      <c r="N179" s="259">
        <v>3104.27</v>
      </c>
    </row>
    <row r="180" spans="1:14" ht="25.5" x14ac:dyDescent="0.25">
      <c r="A180" s="151"/>
      <c r="B180" s="190"/>
      <c r="C180" s="211" t="s">
        <v>432</v>
      </c>
      <c r="D180" s="211" t="s">
        <v>395</v>
      </c>
      <c r="E180" s="211" t="s">
        <v>433</v>
      </c>
      <c r="F180" s="212" t="s">
        <v>264</v>
      </c>
      <c r="G180" s="256"/>
      <c r="H180" s="257">
        <v>0</v>
      </c>
      <c r="I180" s="258"/>
      <c r="J180" s="257">
        <v>8000</v>
      </c>
      <c r="K180" s="258"/>
      <c r="L180" s="257">
        <v>8000</v>
      </c>
      <c r="M180" s="258"/>
      <c r="N180" s="259">
        <v>16000</v>
      </c>
    </row>
    <row r="181" spans="1:14" ht="38.25" x14ac:dyDescent="0.25">
      <c r="A181" s="151"/>
      <c r="B181" s="190"/>
      <c r="C181" s="211" t="s">
        <v>434</v>
      </c>
      <c r="D181" s="211" t="s">
        <v>408</v>
      </c>
      <c r="E181" s="211" t="s">
        <v>435</v>
      </c>
      <c r="F181" s="212" t="s">
        <v>206</v>
      </c>
      <c r="G181" s="256"/>
      <c r="H181" s="257">
        <v>15181.49</v>
      </c>
      <c r="I181" s="258"/>
      <c r="J181" s="257">
        <v>24140.82</v>
      </c>
      <c r="K181" s="258"/>
      <c r="L181" s="257">
        <v>33100.15</v>
      </c>
      <c r="M181" s="258"/>
      <c r="N181" s="259">
        <v>42059.49</v>
      </c>
    </row>
    <row r="182" spans="1:14" ht="25.5" x14ac:dyDescent="0.25">
      <c r="A182" s="151"/>
      <c r="B182" s="190"/>
      <c r="C182" s="211" t="s">
        <v>436</v>
      </c>
      <c r="D182" s="211" t="s">
        <v>428</v>
      </c>
      <c r="E182" s="211" t="s">
        <v>437</v>
      </c>
      <c r="F182" s="212" t="s">
        <v>206</v>
      </c>
      <c r="G182" s="256"/>
      <c r="H182" s="257">
        <v>1441.01</v>
      </c>
      <c r="I182" s="258"/>
      <c r="J182" s="257">
        <v>4073.67</v>
      </c>
      <c r="K182" s="258"/>
      <c r="L182" s="257">
        <v>6706.33</v>
      </c>
      <c r="M182" s="258"/>
      <c r="N182" s="259">
        <v>9338.99</v>
      </c>
    </row>
    <row r="183" spans="1:14" ht="25.5" x14ac:dyDescent="0.25">
      <c r="A183" s="151"/>
      <c r="B183" s="190"/>
      <c r="C183" s="211" t="s">
        <v>438</v>
      </c>
      <c r="D183" s="211" t="s">
        <v>428</v>
      </c>
      <c r="E183" s="211" t="s">
        <v>429</v>
      </c>
      <c r="F183" s="212" t="s">
        <v>206</v>
      </c>
      <c r="G183" s="256"/>
      <c r="H183" s="257">
        <v>1331.19</v>
      </c>
      <c r="I183" s="258"/>
      <c r="J183" s="257">
        <v>2100.42</v>
      </c>
      <c r="K183" s="258"/>
      <c r="L183" s="257">
        <v>2869.65</v>
      </c>
      <c r="M183" s="258"/>
      <c r="N183" s="259">
        <v>3638.88</v>
      </c>
    </row>
    <row r="184" spans="1:14" ht="25.5" x14ac:dyDescent="0.25">
      <c r="A184" s="151"/>
      <c r="B184" s="190"/>
      <c r="C184" s="211" t="s">
        <v>439</v>
      </c>
      <c r="D184" s="211" t="s">
        <v>428</v>
      </c>
      <c r="E184" s="211" t="s">
        <v>431</v>
      </c>
      <c r="F184" s="212" t="s">
        <v>200</v>
      </c>
      <c r="G184" s="256"/>
      <c r="H184" s="257">
        <v>175.79</v>
      </c>
      <c r="I184" s="258"/>
      <c r="J184" s="257">
        <v>175.79</v>
      </c>
      <c r="K184" s="258"/>
      <c r="L184" s="257">
        <v>175.79</v>
      </c>
      <c r="M184" s="258"/>
      <c r="N184" s="259">
        <v>775.79</v>
      </c>
    </row>
    <row r="185" spans="1:14" ht="25.5" x14ac:dyDescent="0.25">
      <c r="A185" s="151"/>
      <c r="B185" s="190"/>
      <c r="C185" s="211" t="s">
        <v>440</v>
      </c>
      <c r="D185" s="211" t="s">
        <v>395</v>
      </c>
      <c r="E185" s="211" t="s">
        <v>433</v>
      </c>
      <c r="F185" s="212" t="s">
        <v>206</v>
      </c>
      <c r="G185" s="256"/>
      <c r="H185" s="257">
        <v>6209.4</v>
      </c>
      <c r="I185" s="258"/>
      <c r="J185" s="257">
        <v>11410.69</v>
      </c>
      <c r="K185" s="258"/>
      <c r="L185" s="257">
        <v>16611.98</v>
      </c>
      <c r="M185" s="258"/>
      <c r="N185" s="259">
        <v>21813.279999999999</v>
      </c>
    </row>
    <row r="186" spans="1:14" ht="38.25" x14ac:dyDescent="0.25">
      <c r="A186" s="151"/>
      <c r="B186" s="190"/>
      <c r="C186" s="211" t="s">
        <v>441</v>
      </c>
      <c r="D186" s="211" t="s">
        <v>395</v>
      </c>
      <c r="E186" s="211" t="s">
        <v>442</v>
      </c>
      <c r="F186" s="212" t="s">
        <v>264</v>
      </c>
      <c r="G186" s="256"/>
      <c r="H186" s="257">
        <v>1415.2</v>
      </c>
      <c r="I186" s="258"/>
      <c r="J186" s="257">
        <v>1707.6</v>
      </c>
      <c r="K186" s="258"/>
      <c r="L186" s="257">
        <v>1707.6</v>
      </c>
      <c r="M186" s="258"/>
      <c r="N186" s="259">
        <v>3415.2</v>
      </c>
    </row>
    <row r="187" spans="1:14" ht="25.5" x14ac:dyDescent="0.25">
      <c r="A187" s="151"/>
      <c r="B187" s="190"/>
      <c r="C187" s="211" t="s">
        <v>443</v>
      </c>
      <c r="D187" s="211" t="s">
        <v>395</v>
      </c>
      <c r="E187" s="211" t="s">
        <v>444</v>
      </c>
      <c r="F187" s="212" t="s">
        <v>206</v>
      </c>
      <c r="G187" s="256"/>
      <c r="H187" s="257">
        <v>321.95999999999998</v>
      </c>
      <c r="I187" s="258"/>
      <c r="J187" s="257">
        <v>614.64</v>
      </c>
      <c r="K187" s="258"/>
      <c r="L187" s="257">
        <v>907.32</v>
      </c>
      <c r="M187" s="258"/>
      <c r="N187" s="259">
        <v>1200</v>
      </c>
    </row>
    <row r="188" spans="1:14" ht="38.25" x14ac:dyDescent="0.25">
      <c r="A188" s="151"/>
      <c r="B188" s="190"/>
      <c r="C188" s="211" t="s">
        <v>445</v>
      </c>
      <c r="D188" s="211" t="s">
        <v>408</v>
      </c>
      <c r="E188" s="211" t="s">
        <v>435</v>
      </c>
      <c r="F188" s="212" t="s">
        <v>206</v>
      </c>
      <c r="G188" s="256"/>
      <c r="H188" s="257">
        <v>4360.6400000000003</v>
      </c>
      <c r="I188" s="258"/>
      <c r="J188" s="257">
        <v>13607.09</v>
      </c>
      <c r="K188" s="258"/>
      <c r="L188" s="257">
        <v>22853.54</v>
      </c>
      <c r="M188" s="258"/>
      <c r="N188" s="259">
        <v>32099.98</v>
      </c>
    </row>
    <row r="189" spans="1:14" ht="25.5" x14ac:dyDescent="0.25">
      <c r="A189" s="151"/>
      <c r="B189" s="190"/>
      <c r="C189" s="211" t="s">
        <v>446</v>
      </c>
      <c r="D189" s="211" t="s">
        <v>395</v>
      </c>
      <c r="E189" s="211" t="s">
        <v>433</v>
      </c>
      <c r="F189" s="212" t="s">
        <v>264</v>
      </c>
      <c r="G189" s="256"/>
      <c r="H189" s="257">
        <v>0</v>
      </c>
      <c r="I189" s="258"/>
      <c r="J189" s="257">
        <v>6000</v>
      </c>
      <c r="K189" s="258"/>
      <c r="L189" s="257">
        <v>6000</v>
      </c>
      <c r="M189" s="258"/>
      <c r="N189" s="259">
        <v>12000</v>
      </c>
    </row>
    <row r="190" spans="1:14" ht="25.5" x14ac:dyDescent="0.25">
      <c r="A190" s="151"/>
      <c r="B190" s="190"/>
      <c r="C190" s="211" t="s">
        <v>447</v>
      </c>
      <c r="D190" s="211" t="s">
        <v>411</v>
      </c>
      <c r="E190" s="211" t="s">
        <v>448</v>
      </c>
      <c r="F190" s="212" t="s">
        <v>206</v>
      </c>
      <c r="G190" s="256"/>
      <c r="H190" s="257">
        <v>1647.15</v>
      </c>
      <c r="I190" s="258"/>
      <c r="J190" s="257">
        <v>3764.77</v>
      </c>
      <c r="K190" s="258"/>
      <c r="L190" s="257">
        <v>5882.39</v>
      </c>
      <c r="M190" s="258"/>
      <c r="N190" s="259">
        <v>8000</v>
      </c>
    </row>
    <row r="191" spans="1:14" ht="25.5" x14ac:dyDescent="0.25">
      <c r="A191" s="151"/>
      <c r="B191" s="190"/>
      <c r="C191" s="211" t="s">
        <v>449</v>
      </c>
      <c r="D191" s="211" t="s">
        <v>450</v>
      </c>
      <c r="E191" s="211" t="s">
        <v>451</v>
      </c>
      <c r="F191" s="212" t="s">
        <v>206</v>
      </c>
      <c r="G191" s="256"/>
      <c r="H191" s="257">
        <v>2556</v>
      </c>
      <c r="I191" s="258"/>
      <c r="J191" s="257">
        <v>18326.509999999998</v>
      </c>
      <c r="K191" s="258"/>
      <c r="L191" s="257">
        <v>34097.019999999997</v>
      </c>
      <c r="M191" s="258"/>
      <c r="N191" s="259">
        <v>49867.519999999997</v>
      </c>
    </row>
    <row r="192" spans="1:14" ht="25.5" x14ac:dyDescent="0.25">
      <c r="A192" s="151"/>
      <c r="B192" s="190"/>
      <c r="C192" s="211" t="s">
        <v>452</v>
      </c>
      <c r="D192" s="211" t="s">
        <v>405</v>
      </c>
      <c r="E192" s="211" t="s">
        <v>199</v>
      </c>
      <c r="F192" s="212" t="s">
        <v>206</v>
      </c>
      <c r="G192" s="256"/>
      <c r="H192" s="257">
        <v>3952.8</v>
      </c>
      <c r="I192" s="258"/>
      <c r="J192" s="257">
        <v>14133.87</v>
      </c>
      <c r="K192" s="258"/>
      <c r="L192" s="257">
        <v>24314.94</v>
      </c>
      <c r="M192" s="258"/>
      <c r="N192" s="259">
        <v>34496</v>
      </c>
    </row>
    <row r="193" spans="1:14" ht="25.5" x14ac:dyDescent="0.25">
      <c r="A193" s="151"/>
      <c r="B193" s="190"/>
      <c r="C193" s="211" t="s">
        <v>453</v>
      </c>
      <c r="D193" s="211" t="s">
        <v>395</v>
      </c>
      <c r="E193" s="211" t="s">
        <v>397</v>
      </c>
      <c r="F193" s="212" t="s">
        <v>264</v>
      </c>
      <c r="G193" s="256"/>
      <c r="H193" s="257">
        <v>10</v>
      </c>
      <c r="I193" s="258"/>
      <c r="J193" s="257">
        <v>500</v>
      </c>
      <c r="K193" s="258"/>
      <c r="L193" s="257">
        <v>500</v>
      </c>
      <c r="M193" s="258"/>
      <c r="N193" s="259">
        <v>1000</v>
      </c>
    </row>
    <row r="194" spans="1:14" ht="38.25" x14ac:dyDescent="0.25">
      <c r="A194" s="151"/>
      <c r="B194" s="190"/>
      <c r="C194" s="211" t="s">
        <v>454</v>
      </c>
      <c r="D194" s="211" t="s">
        <v>455</v>
      </c>
      <c r="E194" s="211" t="s">
        <v>199</v>
      </c>
      <c r="F194" s="212" t="s">
        <v>206</v>
      </c>
      <c r="G194" s="256"/>
      <c r="H194" s="257">
        <v>732</v>
      </c>
      <c r="I194" s="258"/>
      <c r="J194" s="257">
        <v>1232</v>
      </c>
      <c r="K194" s="258"/>
      <c r="L194" s="257">
        <v>1732</v>
      </c>
      <c r="M194" s="258"/>
      <c r="N194" s="259">
        <v>2232</v>
      </c>
    </row>
    <row r="195" spans="1:14" ht="25.5" x14ac:dyDescent="0.25">
      <c r="A195" s="151"/>
      <c r="B195" s="190"/>
      <c r="C195" s="211" t="s">
        <v>456</v>
      </c>
      <c r="D195" s="211" t="s">
        <v>425</v>
      </c>
      <c r="E195" s="211" t="s">
        <v>457</v>
      </c>
      <c r="F195" s="212" t="s">
        <v>264</v>
      </c>
      <c r="G195" s="256"/>
      <c r="H195" s="257">
        <v>0</v>
      </c>
      <c r="I195" s="258"/>
      <c r="J195" s="257">
        <v>500</v>
      </c>
      <c r="K195" s="258"/>
      <c r="L195" s="257">
        <v>500</v>
      </c>
      <c r="M195" s="258"/>
      <c r="N195" s="259">
        <v>1000</v>
      </c>
    </row>
    <row r="196" spans="1:14" ht="25.5" x14ac:dyDescent="0.25">
      <c r="A196" s="151"/>
      <c r="B196" s="190"/>
      <c r="C196" s="211" t="s">
        <v>458</v>
      </c>
      <c r="D196" s="211" t="s">
        <v>395</v>
      </c>
      <c r="E196" s="211" t="s">
        <v>459</v>
      </c>
      <c r="F196" s="212" t="s">
        <v>264</v>
      </c>
      <c r="G196" s="256"/>
      <c r="H196" s="257">
        <v>0</v>
      </c>
      <c r="I196" s="258"/>
      <c r="J196" s="257">
        <v>200</v>
      </c>
      <c r="K196" s="258"/>
      <c r="L196" s="257">
        <v>200</v>
      </c>
      <c r="M196" s="258"/>
      <c r="N196" s="259">
        <v>400</v>
      </c>
    </row>
    <row r="197" spans="1:14" ht="25.5" x14ac:dyDescent="0.25">
      <c r="A197" s="151"/>
      <c r="B197" s="190"/>
      <c r="C197" s="211" t="s">
        <v>460</v>
      </c>
      <c r="D197" s="211" t="s">
        <v>461</v>
      </c>
      <c r="E197" s="211" t="s">
        <v>199</v>
      </c>
      <c r="F197" s="212" t="s">
        <v>197</v>
      </c>
      <c r="G197" s="256"/>
      <c r="H197" s="257">
        <v>485</v>
      </c>
      <c r="I197" s="258"/>
      <c r="J197" s="257">
        <v>600</v>
      </c>
      <c r="K197" s="258"/>
      <c r="L197" s="257">
        <v>600</v>
      </c>
      <c r="M197" s="258"/>
      <c r="N197" s="259">
        <v>600</v>
      </c>
    </row>
    <row r="198" spans="1:14" ht="25.5" x14ac:dyDescent="0.25">
      <c r="A198" s="151"/>
      <c r="B198" s="190"/>
      <c r="C198" s="211" t="s">
        <v>462</v>
      </c>
      <c r="D198" s="211" t="s">
        <v>450</v>
      </c>
      <c r="E198" s="211" t="s">
        <v>463</v>
      </c>
      <c r="F198" s="212" t="s">
        <v>197</v>
      </c>
      <c r="G198" s="256"/>
      <c r="H198" s="257">
        <v>0</v>
      </c>
      <c r="I198" s="258"/>
      <c r="J198" s="257">
        <v>1563.07</v>
      </c>
      <c r="K198" s="258"/>
      <c r="L198" s="257">
        <v>5000</v>
      </c>
      <c r="M198" s="258"/>
      <c r="N198" s="259">
        <v>5000</v>
      </c>
    </row>
    <row r="199" spans="1:14" ht="25.5" x14ac:dyDescent="0.25">
      <c r="A199" s="151"/>
      <c r="B199" s="190"/>
      <c r="C199" s="211" t="s">
        <v>464</v>
      </c>
      <c r="D199" s="211" t="s">
        <v>465</v>
      </c>
      <c r="E199" s="211" t="s">
        <v>466</v>
      </c>
      <c r="F199" s="212" t="s">
        <v>206</v>
      </c>
      <c r="G199" s="256"/>
      <c r="H199" s="257">
        <v>323.3</v>
      </c>
      <c r="I199" s="258"/>
      <c r="J199" s="257">
        <v>2689.97</v>
      </c>
      <c r="K199" s="258"/>
      <c r="L199" s="257">
        <v>5056.6400000000003</v>
      </c>
      <c r="M199" s="258"/>
      <c r="N199" s="259">
        <v>7423.3</v>
      </c>
    </row>
    <row r="200" spans="1:14" ht="38.25" x14ac:dyDescent="0.25">
      <c r="A200" s="151"/>
      <c r="B200" s="190"/>
      <c r="C200" s="211" t="s">
        <v>467</v>
      </c>
      <c r="D200" s="211" t="s">
        <v>465</v>
      </c>
      <c r="E200" s="211" t="s">
        <v>466</v>
      </c>
      <c r="F200" s="212" t="s">
        <v>206</v>
      </c>
      <c r="G200" s="256"/>
      <c r="H200" s="257">
        <v>8235</v>
      </c>
      <c r="I200" s="258"/>
      <c r="J200" s="257">
        <v>9201.67</v>
      </c>
      <c r="K200" s="258"/>
      <c r="L200" s="257">
        <v>10168.34</v>
      </c>
      <c r="M200" s="258"/>
      <c r="N200" s="259">
        <v>11135</v>
      </c>
    </row>
    <row r="201" spans="1:14" ht="25.5" x14ac:dyDescent="0.25">
      <c r="A201" s="151"/>
      <c r="B201" s="190"/>
      <c r="C201" s="211" t="s">
        <v>468</v>
      </c>
      <c r="D201" s="211" t="s">
        <v>465</v>
      </c>
      <c r="E201" s="211" t="s">
        <v>466</v>
      </c>
      <c r="F201" s="212" t="s">
        <v>264</v>
      </c>
      <c r="G201" s="256"/>
      <c r="H201" s="257">
        <v>0</v>
      </c>
      <c r="I201" s="258"/>
      <c r="J201" s="257">
        <v>175</v>
      </c>
      <c r="K201" s="258"/>
      <c r="L201" s="257">
        <v>175</v>
      </c>
      <c r="M201" s="258"/>
      <c r="N201" s="259">
        <v>350</v>
      </c>
    </row>
    <row r="202" spans="1:14" ht="25.5" x14ac:dyDescent="0.25">
      <c r="A202" s="151"/>
      <c r="B202" s="190"/>
      <c r="C202" s="211" t="s">
        <v>469</v>
      </c>
      <c r="D202" s="211" t="s">
        <v>465</v>
      </c>
      <c r="E202" s="211" t="s">
        <v>470</v>
      </c>
      <c r="F202" s="212" t="s">
        <v>200</v>
      </c>
      <c r="G202" s="256"/>
      <c r="H202" s="257">
        <v>5149.01</v>
      </c>
      <c r="I202" s="258"/>
      <c r="J202" s="257">
        <v>7904.49</v>
      </c>
      <c r="K202" s="258"/>
      <c r="L202" s="257">
        <v>14395.13</v>
      </c>
      <c r="M202" s="258"/>
      <c r="N202" s="259">
        <v>23881.01</v>
      </c>
    </row>
    <row r="203" spans="1:14" ht="38.25" x14ac:dyDescent="0.25">
      <c r="A203" s="151"/>
      <c r="B203" s="190"/>
      <c r="C203" s="211" t="s">
        <v>471</v>
      </c>
      <c r="D203" s="211" t="s">
        <v>472</v>
      </c>
      <c r="E203" s="211" t="s">
        <v>473</v>
      </c>
      <c r="F203" s="212" t="s">
        <v>264</v>
      </c>
      <c r="G203" s="256"/>
      <c r="H203" s="257">
        <v>0</v>
      </c>
      <c r="I203" s="258"/>
      <c r="J203" s="257">
        <v>750</v>
      </c>
      <c r="K203" s="258"/>
      <c r="L203" s="257">
        <v>750</v>
      </c>
      <c r="M203" s="258"/>
      <c r="N203" s="259">
        <v>1500</v>
      </c>
    </row>
    <row r="204" spans="1:14" ht="25.5" x14ac:dyDescent="0.25">
      <c r="A204" s="151"/>
      <c r="B204" s="190"/>
      <c r="C204" s="211" t="s">
        <v>474</v>
      </c>
      <c r="D204" s="211" t="s">
        <v>450</v>
      </c>
      <c r="E204" s="211" t="s">
        <v>475</v>
      </c>
      <c r="F204" s="212" t="s">
        <v>197</v>
      </c>
      <c r="G204" s="256"/>
      <c r="H204" s="257">
        <v>291.95</v>
      </c>
      <c r="I204" s="258"/>
      <c r="J204" s="257">
        <v>291.95</v>
      </c>
      <c r="K204" s="258"/>
      <c r="L204" s="257">
        <v>400</v>
      </c>
      <c r="M204" s="258"/>
      <c r="N204" s="259">
        <v>1491.95</v>
      </c>
    </row>
    <row r="205" spans="1:14" ht="25.5" x14ac:dyDescent="0.25">
      <c r="A205" s="151"/>
      <c r="B205" s="190"/>
      <c r="C205" s="211" t="s">
        <v>476</v>
      </c>
      <c r="D205" s="211" t="s">
        <v>405</v>
      </c>
      <c r="E205" s="211" t="s">
        <v>406</v>
      </c>
      <c r="F205" s="212" t="s">
        <v>200</v>
      </c>
      <c r="G205" s="256"/>
      <c r="H205" s="257">
        <v>1500</v>
      </c>
      <c r="I205" s="258"/>
      <c r="J205" s="257">
        <v>6500</v>
      </c>
      <c r="K205" s="258"/>
      <c r="L205" s="257">
        <v>6500</v>
      </c>
      <c r="M205" s="258"/>
      <c r="N205" s="259">
        <v>6500</v>
      </c>
    </row>
    <row r="206" spans="1:14" ht="25.5" x14ac:dyDescent="0.25">
      <c r="A206" s="151"/>
      <c r="B206" s="190"/>
      <c r="C206" s="211" t="s">
        <v>477</v>
      </c>
      <c r="D206" s="211" t="s">
        <v>395</v>
      </c>
      <c r="E206" s="211" t="s">
        <v>397</v>
      </c>
      <c r="F206" s="212" t="s">
        <v>264</v>
      </c>
      <c r="G206" s="256"/>
      <c r="H206" s="257">
        <v>0</v>
      </c>
      <c r="I206" s="258"/>
      <c r="J206" s="257">
        <v>700</v>
      </c>
      <c r="K206" s="258"/>
      <c r="L206" s="257">
        <v>700</v>
      </c>
      <c r="M206" s="258"/>
      <c r="N206" s="259">
        <v>1400</v>
      </c>
    </row>
    <row r="207" spans="1:14" ht="38.25" x14ac:dyDescent="0.25">
      <c r="A207" s="151"/>
      <c r="B207" s="190"/>
      <c r="C207" s="211" t="s">
        <v>478</v>
      </c>
      <c r="D207" s="211" t="s">
        <v>395</v>
      </c>
      <c r="E207" s="211" t="s">
        <v>442</v>
      </c>
      <c r="F207" s="212" t="s">
        <v>197</v>
      </c>
      <c r="G207" s="256"/>
      <c r="H207" s="257">
        <v>0</v>
      </c>
      <c r="I207" s="258"/>
      <c r="J207" s="257">
        <v>0</v>
      </c>
      <c r="K207" s="258"/>
      <c r="L207" s="257">
        <v>0</v>
      </c>
      <c r="M207" s="258"/>
      <c r="N207" s="259">
        <v>1000</v>
      </c>
    </row>
    <row r="208" spans="1:14" ht="25.5" x14ac:dyDescent="0.25">
      <c r="A208" s="151"/>
      <c r="B208" s="190"/>
      <c r="C208" s="211" t="s">
        <v>479</v>
      </c>
      <c r="D208" s="211" t="s">
        <v>465</v>
      </c>
      <c r="E208" s="211" t="s">
        <v>466</v>
      </c>
      <c r="F208" s="212" t="s">
        <v>206</v>
      </c>
      <c r="G208" s="256"/>
      <c r="H208" s="257">
        <v>4597.8100000000004</v>
      </c>
      <c r="I208" s="258"/>
      <c r="J208" s="257">
        <v>11601.87</v>
      </c>
      <c r="K208" s="258"/>
      <c r="L208" s="257">
        <v>18605.93</v>
      </c>
      <c r="M208" s="258"/>
      <c r="N208" s="259">
        <v>25610</v>
      </c>
    </row>
    <row r="209" spans="1:14" ht="25.5" x14ac:dyDescent="0.25">
      <c r="A209" s="151"/>
      <c r="B209" s="190"/>
      <c r="C209" s="211" t="s">
        <v>480</v>
      </c>
      <c r="D209" s="211" t="s">
        <v>425</v>
      </c>
      <c r="E209" s="211" t="s">
        <v>481</v>
      </c>
      <c r="F209" s="212" t="s">
        <v>200</v>
      </c>
      <c r="G209" s="256"/>
      <c r="H209" s="257">
        <v>0</v>
      </c>
      <c r="I209" s="258"/>
      <c r="J209" s="257">
        <v>0</v>
      </c>
      <c r="K209" s="258"/>
      <c r="L209" s="257">
        <v>0</v>
      </c>
      <c r="M209" s="258"/>
      <c r="N209" s="259">
        <v>3800</v>
      </c>
    </row>
    <row r="210" spans="1:14" ht="25.5" x14ac:dyDescent="0.25">
      <c r="A210" s="151"/>
      <c r="B210" s="190"/>
      <c r="C210" s="211" t="s">
        <v>482</v>
      </c>
      <c r="D210" s="211" t="s">
        <v>395</v>
      </c>
      <c r="E210" s="211" t="s">
        <v>433</v>
      </c>
      <c r="F210" s="212" t="s">
        <v>206</v>
      </c>
      <c r="G210" s="256"/>
      <c r="H210" s="257">
        <v>168.11</v>
      </c>
      <c r="I210" s="258"/>
      <c r="J210" s="257">
        <v>637.58000000000004</v>
      </c>
      <c r="K210" s="258"/>
      <c r="L210" s="257">
        <v>1107.05</v>
      </c>
      <c r="M210" s="258"/>
      <c r="N210" s="259">
        <v>1576.52</v>
      </c>
    </row>
    <row r="211" spans="1:14" ht="38.25" x14ac:dyDescent="0.25">
      <c r="A211" s="151"/>
      <c r="B211" s="190"/>
      <c r="C211" s="211" t="s">
        <v>483</v>
      </c>
      <c r="D211" s="211" t="s">
        <v>408</v>
      </c>
      <c r="E211" s="211" t="s">
        <v>435</v>
      </c>
      <c r="F211" s="212" t="s">
        <v>206</v>
      </c>
      <c r="G211" s="256"/>
      <c r="H211" s="257">
        <v>1243.1300000000001</v>
      </c>
      <c r="I211" s="258"/>
      <c r="J211" s="257">
        <v>3526.15</v>
      </c>
      <c r="K211" s="258"/>
      <c r="L211" s="257">
        <v>5809.17</v>
      </c>
      <c r="M211" s="258"/>
      <c r="N211" s="259">
        <v>8092.18</v>
      </c>
    </row>
    <row r="212" spans="1:14" ht="25.5" x14ac:dyDescent="0.25">
      <c r="A212" s="151"/>
      <c r="B212" s="190"/>
      <c r="C212" s="211" t="s">
        <v>484</v>
      </c>
      <c r="D212" s="211" t="s">
        <v>425</v>
      </c>
      <c r="E212" s="211" t="s">
        <v>481</v>
      </c>
      <c r="F212" s="212" t="s">
        <v>206</v>
      </c>
      <c r="G212" s="256"/>
      <c r="H212" s="257">
        <v>0</v>
      </c>
      <c r="I212" s="258"/>
      <c r="J212" s="257">
        <v>1666.67</v>
      </c>
      <c r="K212" s="258"/>
      <c r="L212" s="257">
        <v>3333.34</v>
      </c>
      <c r="M212" s="258"/>
      <c r="N212" s="259">
        <v>5000</v>
      </c>
    </row>
    <row r="213" spans="1:14" ht="25.5" x14ac:dyDescent="0.25">
      <c r="A213" s="151"/>
      <c r="B213" s="190"/>
      <c r="C213" s="211" t="s">
        <v>485</v>
      </c>
      <c r="D213" s="211" t="s">
        <v>411</v>
      </c>
      <c r="E213" s="211" t="s">
        <v>448</v>
      </c>
      <c r="F213" s="212" t="s">
        <v>206</v>
      </c>
      <c r="G213" s="256"/>
      <c r="H213" s="257">
        <v>1798.17</v>
      </c>
      <c r="I213" s="258"/>
      <c r="J213" s="257">
        <v>4065.24</v>
      </c>
      <c r="K213" s="258"/>
      <c r="L213" s="257">
        <v>6332.31</v>
      </c>
      <c r="M213" s="258"/>
      <c r="N213" s="259">
        <v>8599.39</v>
      </c>
    </row>
    <row r="214" spans="1:14" ht="38.25" x14ac:dyDescent="0.25">
      <c r="A214" s="151"/>
      <c r="B214" s="190"/>
      <c r="C214" s="211" t="s">
        <v>486</v>
      </c>
      <c r="D214" s="211" t="s">
        <v>408</v>
      </c>
      <c r="E214" s="211" t="s">
        <v>487</v>
      </c>
      <c r="F214" s="212" t="s">
        <v>264</v>
      </c>
      <c r="G214" s="256"/>
      <c r="H214" s="257">
        <v>0</v>
      </c>
      <c r="I214" s="258"/>
      <c r="J214" s="257">
        <v>2500</v>
      </c>
      <c r="K214" s="258"/>
      <c r="L214" s="257">
        <v>2500</v>
      </c>
      <c r="M214" s="258"/>
      <c r="N214" s="259">
        <v>5000</v>
      </c>
    </row>
    <row r="215" spans="1:14" ht="38.25" x14ac:dyDescent="0.25">
      <c r="A215" s="151"/>
      <c r="B215" s="190"/>
      <c r="C215" s="211" t="s">
        <v>488</v>
      </c>
      <c r="D215" s="211" t="s">
        <v>395</v>
      </c>
      <c r="E215" s="211" t="s">
        <v>444</v>
      </c>
      <c r="F215" s="212" t="s">
        <v>197</v>
      </c>
      <c r="G215" s="256"/>
      <c r="H215" s="257">
        <v>0</v>
      </c>
      <c r="I215" s="258"/>
      <c r="J215" s="257">
        <v>0</v>
      </c>
      <c r="K215" s="258"/>
      <c r="L215" s="257">
        <v>1200</v>
      </c>
      <c r="M215" s="258"/>
      <c r="N215" s="259">
        <v>1200</v>
      </c>
    </row>
    <row r="216" spans="1:14" ht="25.5" x14ac:dyDescent="0.25">
      <c r="A216" s="151"/>
      <c r="B216" s="190"/>
      <c r="C216" s="211" t="s">
        <v>489</v>
      </c>
      <c r="D216" s="211" t="s">
        <v>405</v>
      </c>
      <c r="E216" s="211" t="s">
        <v>406</v>
      </c>
      <c r="F216" s="212" t="s">
        <v>264</v>
      </c>
      <c r="G216" s="256"/>
      <c r="H216" s="257">
        <v>0</v>
      </c>
      <c r="I216" s="258"/>
      <c r="J216" s="257">
        <v>150</v>
      </c>
      <c r="K216" s="258"/>
      <c r="L216" s="257">
        <v>150</v>
      </c>
      <c r="M216" s="258"/>
      <c r="N216" s="259">
        <v>300</v>
      </c>
    </row>
    <row r="217" spans="1:14" ht="25.5" x14ac:dyDescent="0.25">
      <c r="A217" s="151"/>
      <c r="B217" s="190"/>
      <c r="C217" s="211" t="s">
        <v>490</v>
      </c>
      <c r="D217" s="211" t="s">
        <v>428</v>
      </c>
      <c r="E217" s="211" t="s">
        <v>437</v>
      </c>
      <c r="F217" s="212" t="s">
        <v>206</v>
      </c>
      <c r="G217" s="256"/>
      <c r="H217" s="257">
        <v>126.36</v>
      </c>
      <c r="I217" s="258"/>
      <c r="J217" s="257">
        <v>376.36</v>
      </c>
      <c r="K217" s="258"/>
      <c r="L217" s="257">
        <v>626.36</v>
      </c>
      <c r="M217" s="258"/>
      <c r="N217" s="259">
        <v>876.36</v>
      </c>
    </row>
    <row r="218" spans="1:14" ht="25.5" x14ac:dyDescent="0.25">
      <c r="A218" s="151"/>
      <c r="B218" s="190"/>
      <c r="C218" s="211" t="s">
        <v>491</v>
      </c>
      <c r="D218" s="211" t="s">
        <v>428</v>
      </c>
      <c r="E218" s="211" t="s">
        <v>429</v>
      </c>
      <c r="F218" s="212" t="s">
        <v>206</v>
      </c>
      <c r="G218" s="256"/>
      <c r="H218" s="257">
        <v>341.36</v>
      </c>
      <c r="I218" s="258"/>
      <c r="J218" s="257">
        <v>894.24</v>
      </c>
      <c r="K218" s="258"/>
      <c r="L218" s="257">
        <v>1447.12</v>
      </c>
      <c r="M218" s="258"/>
      <c r="N218" s="259">
        <v>2000</v>
      </c>
    </row>
    <row r="219" spans="1:14" ht="25.5" x14ac:dyDescent="0.25">
      <c r="A219" s="151"/>
      <c r="B219" s="190"/>
      <c r="C219" s="211" t="s">
        <v>492</v>
      </c>
      <c r="D219" s="211" t="s">
        <v>428</v>
      </c>
      <c r="E219" s="211" t="s">
        <v>431</v>
      </c>
      <c r="F219" s="212" t="s">
        <v>200</v>
      </c>
      <c r="G219" s="256"/>
      <c r="H219" s="257">
        <v>226.05</v>
      </c>
      <c r="I219" s="258"/>
      <c r="J219" s="257">
        <v>226.05</v>
      </c>
      <c r="K219" s="258"/>
      <c r="L219" s="257">
        <v>226.05</v>
      </c>
      <c r="M219" s="258"/>
      <c r="N219" s="259">
        <v>1226.05</v>
      </c>
    </row>
    <row r="220" spans="1:14" ht="25.5" x14ac:dyDescent="0.25">
      <c r="A220" s="151"/>
      <c r="B220" s="190"/>
      <c r="C220" s="211" t="s">
        <v>493</v>
      </c>
      <c r="D220" s="211" t="s">
        <v>395</v>
      </c>
      <c r="E220" s="211" t="s">
        <v>433</v>
      </c>
      <c r="F220" s="212" t="s">
        <v>264</v>
      </c>
      <c r="G220" s="256"/>
      <c r="H220" s="257">
        <v>0</v>
      </c>
      <c r="I220" s="258"/>
      <c r="J220" s="257">
        <v>3000</v>
      </c>
      <c r="K220" s="258"/>
      <c r="L220" s="257">
        <v>3000</v>
      </c>
      <c r="M220" s="258"/>
      <c r="N220" s="259">
        <v>6000</v>
      </c>
    </row>
    <row r="221" spans="1:14" ht="38.25" x14ac:dyDescent="0.25">
      <c r="A221" s="151"/>
      <c r="B221" s="190"/>
      <c r="C221" s="211" t="s">
        <v>494</v>
      </c>
      <c r="D221" s="211" t="s">
        <v>408</v>
      </c>
      <c r="E221" s="211" t="s">
        <v>435</v>
      </c>
      <c r="F221" s="212" t="s">
        <v>206</v>
      </c>
      <c r="G221" s="256"/>
      <c r="H221" s="257">
        <v>0</v>
      </c>
      <c r="I221" s="258"/>
      <c r="J221" s="257">
        <v>166.67</v>
      </c>
      <c r="K221" s="258"/>
      <c r="L221" s="257">
        <v>333.34</v>
      </c>
      <c r="M221" s="258"/>
      <c r="N221" s="259">
        <v>500</v>
      </c>
    </row>
    <row r="222" spans="1:14" ht="38.25" x14ac:dyDescent="0.25">
      <c r="A222" s="151"/>
      <c r="B222" s="190"/>
      <c r="C222" s="211" t="s">
        <v>495</v>
      </c>
      <c r="D222" s="211" t="s">
        <v>395</v>
      </c>
      <c r="E222" s="211" t="s">
        <v>199</v>
      </c>
      <c r="F222" s="212" t="s">
        <v>197</v>
      </c>
      <c r="G222" s="256"/>
      <c r="H222" s="257">
        <v>0</v>
      </c>
      <c r="I222" s="258"/>
      <c r="J222" s="257">
        <v>0</v>
      </c>
      <c r="K222" s="258"/>
      <c r="L222" s="257">
        <v>1200</v>
      </c>
      <c r="M222" s="258"/>
      <c r="N222" s="259">
        <v>1200</v>
      </c>
    </row>
    <row r="223" spans="1:14" ht="25.5" x14ac:dyDescent="0.25">
      <c r="A223" s="151"/>
      <c r="B223" s="190"/>
      <c r="C223" s="211" t="s">
        <v>496</v>
      </c>
      <c r="D223" s="211" t="s">
        <v>405</v>
      </c>
      <c r="E223" s="211" t="s">
        <v>406</v>
      </c>
      <c r="F223" s="212" t="s">
        <v>264</v>
      </c>
      <c r="G223" s="256"/>
      <c r="H223" s="257">
        <v>0</v>
      </c>
      <c r="I223" s="258"/>
      <c r="J223" s="257">
        <v>150</v>
      </c>
      <c r="K223" s="258"/>
      <c r="L223" s="257">
        <v>150</v>
      </c>
      <c r="M223" s="258"/>
      <c r="N223" s="259">
        <v>300</v>
      </c>
    </row>
    <row r="224" spans="1:14" ht="25.5" x14ac:dyDescent="0.25">
      <c r="A224" s="151"/>
      <c r="B224" s="190"/>
      <c r="C224" s="211" t="s">
        <v>497</v>
      </c>
      <c r="D224" s="211" t="s">
        <v>428</v>
      </c>
      <c r="E224" s="211" t="s">
        <v>437</v>
      </c>
      <c r="F224" s="212" t="s">
        <v>206</v>
      </c>
      <c r="G224" s="256"/>
      <c r="H224" s="257">
        <v>30.62</v>
      </c>
      <c r="I224" s="258"/>
      <c r="J224" s="257">
        <v>263.95</v>
      </c>
      <c r="K224" s="258"/>
      <c r="L224" s="257">
        <v>497.28</v>
      </c>
      <c r="M224" s="258"/>
      <c r="N224" s="259">
        <v>730.62</v>
      </c>
    </row>
    <row r="225" spans="1:14" ht="25.5" x14ac:dyDescent="0.25">
      <c r="A225" s="151"/>
      <c r="B225" s="190"/>
      <c r="C225" s="211" t="s">
        <v>498</v>
      </c>
      <c r="D225" s="211" t="s">
        <v>428</v>
      </c>
      <c r="E225" s="211" t="s">
        <v>429</v>
      </c>
      <c r="F225" s="212" t="s">
        <v>206</v>
      </c>
      <c r="G225" s="256"/>
      <c r="H225" s="257">
        <v>592.82000000000005</v>
      </c>
      <c r="I225" s="258"/>
      <c r="J225" s="257">
        <v>1164.32</v>
      </c>
      <c r="K225" s="258"/>
      <c r="L225" s="257">
        <v>1735.82</v>
      </c>
      <c r="M225" s="258"/>
      <c r="N225" s="259">
        <v>2307.3200000000002</v>
      </c>
    </row>
    <row r="226" spans="1:14" ht="25.5" x14ac:dyDescent="0.25">
      <c r="A226" s="151"/>
      <c r="B226" s="190"/>
      <c r="C226" s="211" t="s">
        <v>499</v>
      </c>
      <c r="D226" s="211" t="s">
        <v>428</v>
      </c>
      <c r="E226" s="211" t="s">
        <v>431</v>
      </c>
      <c r="F226" s="212" t="s">
        <v>264</v>
      </c>
      <c r="G226" s="256"/>
      <c r="H226" s="257">
        <v>1000</v>
      </c>
      <c r="I226" s="258"/>
      <c r="J226" s="257">
        <v>1000</v>
      </c>
      <c r="K226" s="258"/>
      <c r="L226" s="257">
        <v>1000</v>
      </c>
      <c r="M226" s="258"/>
      <c r="N226" s="259">
        <v>2000</v>
      </c>
    </row>
    <row r="227" spans="1:14" ht="38.25" x14ac:dyDescent="0.25">
      <c r="A227" s="151"/>
      <c r="B227" s="190"/>
      <c r="C227" s="211" t="s">
        <v>500</v>
      </c>
      <c r="D227" s="211" t="s">
        <v>395</v>
      </c>
      <c r="E227" s="211" t="s">
        <v>433</v>
      </c>
      <c r="F227" s="212" t="s">
        <v>206</v>
      </c>
      <c r="G227" s="256"/>
      <c r="H227" s="257">
        <v>0</v>
      </c>
      <c r="I227" s="258"/>
      <c r="J227" s="257">
        <v>2000</v>
      </c>
      <c r="K227" s="258"/>
      <c r="L227" s="257">
        <v>4000</v>
      </c>
      <c r="M227" s="258"/>
      <c r="N227" s="259">
        <v>6000</v>
      </c>
    </row>
    <row r="228" spans="1:14" ht="38.25" x14ac:dyDescent="0.25">
      <c r="A228" s="151"/>
      <c r="B228" s="190"/>
      <c r="C228" s="211" t="s">
        <v>501</v>
      </c>
      <c r="D228" s="211" t="s">
        <v>408</v>
      </c>
      <c r="E228" s="211" t="s">
        <v>435</v>
      </c>
      <c r="F228" s="212" t="s">
        <v>264</v>
      </c>
      <c r="G228" s="256"/>
      <c r="H228" s="257">
        <v>0</v>
      </c>
      <c r="I228" s="258"/>
      <c r="J228" s="257">
        <v>250</v>
      </c>
      <c r="K228" s="258"/>
      <c r="L228" s="257">
        <v>250</v>
      </c>
      <c r="M228" s="258"/>
      <c r="N228" s="259">
        <v>500</v>
      </c>
    </row>
    <row r="229" spans="1:14" ht="25.5" x14ac:dyDescent="0.25">
      <c r="A229" s="151"/>
      <c r="B229" s="190"/>
      <c r="C229" s="211" t="s">
        <v>502</v>
      </c>
      <c r="D229" s="211" t="s">
        <v>402</v>
      </c>
      <c r="E229" s="211" t="s">
        <v>503</v>
      </c>
      <c r="F229" s="212" t="s">
        <v>200</v>
      </c>
      <c r="G229" s="256"/>
      <c r="H229" s="257">
        <v>20269.95</v>
      </c>
      <c r="I229" s="258"/>
      <c r="J229" s="257">
        <v>43849.73</v>
      </c>
      <c r="K229" s="258"/>
      <c r="L229" s="257">
        <v>51711.49</v>
      </c>
      <c r="M229" s="258"/>
      <c r="N229" s="259">
        <v>75285.77</v>
      </c>
    </row>
    <row r="230" spans="1:14" ht="38.25" x14ac:dyDescent="0.25">
      <c r="A230" s="151"/>
      <c r="B230" s="190"/>
      <c r="C230" s="211" t="s">
        <v>504</v>
      </c>
      <c r="D230" s="211" t="s">
        <v>408</v>
      </c>
      <c r="E230" s="211" t="s">
        <v>435</v>
      </c>
      <c r="F230" s="212" t="s">
        <v>264</v>
      </c>
      <c r="G230" s="256"/>
      <c r="H230" s="257">
        <v>0</v>
      </c>
      <c r="I230" s="258"/>
      <c r="J230" s="257">
        <v>250</v>
      </c>
      <c r="K230" s="258"/>
      <c r="L230" s="257">
        <v>250</v>
      </c>
      <c r="M230" s="258"/>
      <c r="N230" s="259">
        <v>500</v>
      </c>
    </row>
    <row r="231" spans="1:14" ht="25.5" x14ac:dyDescent="0.25">
      <c r="A231" s="151"/>
      <c r="B231" s="190"/>
      <c r="C231" s="211" t="s">
        <v>505</v>
      </c>
      <c r="D231" s="211" t="s">
        <v>395</v>
      </c>
      <c r="E231" s="211" t="s">
        <v>433</v>
      </c>
      <c r="F231" s="212" t="s">
        <v>206</v>
      </c>
      <c r="G231" s="256"/>
      <c r="H231" s="257">
        <v>363.23</v>
      </c>
      <c r="I231" s="258"/>
      <c r="J231" s="257">
        <v>936.75</v>
      </c>
      <c r="K231" s="258"/>
      <c r="L231" s="257">
        <v>1510.27</v>
      </c>
      <c r="M231" s="258"/>
      <c r="N231" s="259">
        <v>2083.79</v>
      </c>
    </row>
    <row r="232" spans="1:14" ht="38.25" x14ac:dyDescent="0.25">
      <c r="A232" s="151"/>
      <c r="B232" s="190"/>
      <c r="C232" s="211" t="s">
        <v>506</v>
      </c>
      <c r="D232" s="211" t="s">
        <v>408</v>
      </c>
      <c r="E232" s="211" t="s">
        <v>435</v>
      </c>
      <c r="F232" s="212" t="s">
        <v>197</v>
      </c>
      <c r="G232" s="256"/>
      <c r="H232" s="257">
        <v>0</v>
      </c>
      <c r="I232" s="258"/>
      <c r="J232" s="257">
        <v>2700</v>
      </c>
      <c r="K232" s="258"/>
      <c r="L232" s="257">
        <v>3000</v>
      </c>
      <c r="M232" s="258"/>
      <c r="N232" s="259">
        <v>3000</v>
      </c>
    </row>
    <row r="233" spans="1:14" ht="25.5" x14ac:dyDescent="0.25">
      <c r="A233" s="151"/>
      <c r="B233" s="190"/>
      <c r="C233" s="211" t="s">
        <v>507</v>
      </c>
      <c r="D233" s="211" t="s">
        <v>411</v>
      </c>
      <c r="E233" s="211" t="s">
        <v>412</v>
      </c>
      <c r="F233" s="212" t="s">
        <v>206</v>
      </c>
      <c r="G233" s="256"/>
      <c r="H233" s="257">
        <v>98.82</v>
      </c>
      <c r="I233" s="258"/>
      <c r="J233" s="257">
        <v>265.88</v>
      </c>
      <c r="K233" s="258"/>
      <c r="L233" s="257">
        <v>432.94</v>
      </c>
      <c r="M233" s="258"/>
      <c r="N233" s="259">
        <v>600</v>
      </c>
    </row>
    <row r="234" spans="1:14" ht="51" x14ac:dyDescent="0.25">
      <c r="A234" s="151"/>
      <c r="B234" s="190"/>
      <c r="C234" s="211" t="s">
        <v>508</v>
      </c>
      <c r="D234" s="211" t="s">
        <v>395</v>
      </c>
      <c r="E234" s="211" t="s">
        <v>444</v>
      </c>
      <c r="F234" s="212" t="s">
        <v>197</v>
      </c>
      <c r="G234" s="256"/>
      <c r="H234" s="257">
        <v>0</v>
      </c>
      <c r="I234" s="258"/>
      <c r="J234" s="257">
        <v>0</v>
      </c>
      <c r="K234" s="258"/>
      <c r="L234" s="257">
        <v>0</v>
      </c>
      <c r="M234" s="258"/>
      <c r="N234" s="259">
        <v>2000</v>
      </c>
    </row>
    <row r="235" spans="1:14" ht="38.25" x14ac:dyDescent="0.25">
      <c r="A235" s="151"/>
      <c r="B235" s="190"/>
      <c r="C235" s="211" t="s">
        <v>509</v>
      </c>
      <c r="D235" s="211" t="s">
        <v>510</v>
      </c>
      <c r="E235" s="211" t="s">
        <v>511</v>
      </c>
      <c r="F235" s="212" t="s">
        <v>264</v>
      </c>
      <c r="G235" s="256"/>
      <c r="H235" s="257">
        <v>0</v>
      </c>
      <c r="I235" s="258"/>
      <c r="J235" s="257">
        <v>630</v>
      </c>
      <c r="K235" s="258"/>
      <c r="L235" s="257">
        <v>630</v>
      </c>
      <c r="M235" s="258"/>
      <c r="N235" s="259">
        <v>1260</v>
      </c>
    </row>
    <row r="236" spans="1:14" ht="38.25" x14ac:dyDescent="0.25">
      <c r="A236" s="151"/>
      <c r="B236" s="190"/>
      <c r="C236" s="211" t="s">
        <v>512</v>
      </c>
      <c r="D236" s="211" t="s">
        <v>405</v>
      </c>
      <c r="E236" s="211" t="s">
        <v>406</v>
      </c>
      <c r="F236" s="212" t="s">
        <v>206</v>
      </c>
      <c r="G236" s="256"/>
      <c r="H236" s="257">
        <v>0</v>
      </c>
      <c r="I236" s="258"/>
      <c r="J236" s="257">
        <v>13966.67</v>
      </c>
      <c r="K236" s="258"/>
      <c r="L236" s="257">
        <v>27933.34</v>
      </c>
      <c r="M236" s="258"/>
      <c r="N236" s="259">
        <v>41900</v>
      </c>
    </row>
    <row r="237" spans="1:14" ht="51" x14ac:dyDescent="0.25">
      <c r="A237" s="151"/>
      <c r="B237" s="190"/>
      <c r="C237" s="211" t="s">
        <v>513</v>
      </c>
      <c r="D237" s="211" t="s">
        <v>408</v>
      </c>
      <c r="E237" s="211" t="s">
        <v>435</v>
      </c>
      <c r="F237" s="212" t="s">
        <v>197</v>
      </c>
      <c r="G237" s="256"/>
      <c r="H237" s="257">
        <v>0</v>
      </c>
      <c r="I237" s="258"/>
      <c r="J237" s="257">
        <v>0</v>
      </c>
      <c r="K237" s="258"/>
      <c r="L237" s="257">
        <v>0</v>
      </c>
      <c r="M237" s="258"/>
      <c r="N237" s="259">
        <v>500</v>
      </c>
    </row>
    <row r="238" spans="1:14" ht="25.5" x14ac:dyDescent="0.25">
      <c r="A238" s="151"/>
      <c r="B238" s="190"/>
      <c r="C238" s="211" t="s">
        <v>514</v>
      </c>
      <c r="D238" s="211" t="s">
        <v>450</v>
      </c>
      <c r="E238" s="211" t="s">
        <v>475</v>
      </c>
      <c r="F238" s="212" t="s">
        <v>197</v>
      </c>
      <c r="G238" s="256"/>
      <c r="H238" s="257">
        <v>0</v>
      </c>
      <c r="I238" s="258"/>
      <c r="J238" s="257">
        <v>7557.5</v>
      </c>
      <c r="K238" s="258"/>
      <c r="L238" s="257">
        <v>15115</v>
      </c>
      <c r="M238" s="258"/>
      <c r="N238" s="259">
        <v>15115</v>
      </c>
    </row>
    <row r="239" spans="1:14" ht="38.25" x14ac:dyDescent="0.25">
      <c r="A239" s="151"/>
      <c r="B239" s="190"/>
      <c r="C239" s="211" t="s">
        <v>515</v>
      </c>
      <c r="D239" s="211" t="s">
        <v>405</v>
      </c>
      <c r="E239" s="211" t="s">
        <v>406</v>
      </c>
      <c r="F239" s="212" t="s">
        <v>200</v>
      </c>
      <c r="G239" s="256"/>
      <c r="H239" s="257">
        <v>0</v>
      </c>
      <c r="I239" s="258"/>
      <c r="J239" s="257">
        <v>6100</v>
      </c>
      <c r="K239" s="258"/>
      <c r="L239" s="257">
        <v>6100</v>
      </c>
      <c r="M239" s="258"/>
      <c r="N239" s="259">
        <v>6100</v>
      </c>
    </row>
    <row r="240" spans="1:14" ht="25.5" x14ac:dyDescent="0.25">
      <c r="A240" s="151"/>
      <c r="B240" s="190"/>
      <c r="C240" s="211" t="s">
        <v>516</v>
      </c>
      <c r="D240" s="211" t="s">
        <v>450</v>
      </c>
      <c r="E240" s="211" t="s">
        <v>475</v>
      </c>
      <c r="F240" s="212" t="s">
        <v>200</v>
      </c>
      <c r="G240" s="256"/>
      <c r="H240" s="257">
        <v>0</v>
      </c>
      <c r="I240" s="258"/>
      <c r="J240" s="257">
        <v>0</v>
      </c>
      <c r="K240" s="258"/>
      <c r="L240" s="257">
        <v>0</v>
      </c>
      <c r="M240" s="258"/>
      <c r="N240" s="259">
        <v>500</v>
      </c>
    </row>
    <row r="241" spans="1:14" ht="38.25" x14ac:dyDescent="0.25">
      <c r="A241" s="151"/>
      <c r="B241" s="190"/>
      <c r="C241" s="211" t="s">
        <v>517</v>
      </c>
      <c r="D241" s="211" t="s">
        <v>510</v>
      </c>
      <c r="E241" s="211" t="s">
        <v>518</v>
      </c>
      <c r="F241" s="212" t="s">
        <v>197</v>
      </c>
      <c r="G241" s="256"/>
      <c r="H241" s="257">
        <v>25716.02</v>
      </c>
      <c r="I241" s="258"/>
      <c r="J241" s="257">
        <v>40000</v>
      </c>
      <c r="K241" s="258"/>
      <c r="L241" s="257">
        <v>120000</v>
      </c>
      <c r="M241" s="258"/>
      <c r="N241" s="259">
        <v>132863.19</v>
      </c>
    </row>
    <row r="242" spans="1:14" ht="25.5" x14ac:dyDescent="0.25">
      <c r="A242" s="151"/>
      <c r="B242" s="190"/>
      <c r="C242" s="211" t="s">
        <v>519</v>
      </c>
      <c r="D242" s="211" t="s">
        <v>428</v>
      </c>
      <c r="E242" s="211" t="s">
        <v>429</v>
      </c>
      <c r="F242" s="212" t="s">
        <v>206</v>
      </c>
      <c r="G242" s="256"/>
      <c r="H242" s="257">
        <v>729.36</v>
      </c>
      <c r="I242" s="258"/>
      <c r="J242" s="257">
        <v>1574.02</v>
      </c>
      <c r="K242" s="258"/>
      <c r="L242" s="257">
        <v>2418.6799999999998</v>
      </c>
      <c r="M242" s="258"/>
      <c r="N242" s="259">
        <v>3263.35</v>
      </c>
    </row>
    <row r="243" spans="1:14" ht="25.5" x14ac:dyDescent="0.25">
      <c r="A243" s="151"/>
      <c r="B243" s="190"/>
      <c r="C243" s="211" t="s">
        <v>520</v>
      </c>
      <c r="D243" s="211" t="s">
        <v>405</v>
      </c>
      <c r="E243" s="211" t="s">
        <v>199</v>
      </c>
      <c r="F243" s="212" t="s">
        <v>206</v>
      </c>
      <c r="G243" s="256"/>
      <c r="H243" s="257">
        <v>1072.8</v>
      </c>
      <c r="I243" s="258"/>
      <c r="J243" s="257">
        <v>1381.87</v>
      </c>
      <c r="K243" s="258"/>
      <c r="L243" s="257">
        <v>1690.94</v>
      </c>
      <c r="M243" s="258"/>
      <c r="N243" s="259">
        <v>2000</v>
      </c>
    </row>
    <row r="244" spans="1:14" ht="38.25" x14ac:dyDescent="0.25">
      <c r="A244" s="151"/>
      <c r="B244" s="190"/>
      <c r="C244" s="211" t="s">
        <v>521</v>
      </c>
      <c r="D244" s="211" t="s">
        <v>408</v>
      </c>
      <c r="E244" s="211" t="s">
        <v>435</v>
      </c>
      <c r="F244" s="212" t="s">
        <v>206</v>
      </c>
      <c r="G244" s="256"/>
      <c r="H244" s="257">
        <v>2076.4</v>
      </c>
      <c r="I244" s="258"/>
      <c r="J244" s="257">
        <v>2624.27</v>
      </c>
      <c r="K244" s="258"/>
      <c r="L244" s="257">
        <v>3172.14</v>
      </c>
      <c r="M244" s="258"/>
      <c r="N244" s="259">
        <v>3720</v>
      </c>
    </row>
    <row r="245" spans="1:14" ht="25.5" x14ac:dyDescent="0.25">
      <c r="A245" s="151"/>
      <c r="B245" s="190"/>
      <c r="C245" s="211" t="s">
        <v>522</v>
      </c>
      <c r="D245" s="211" t="s">
        <v>405</v>
      </c>
      <c r="E245" s="211" t="s">
        <v>406</v>
      </c>
      <c r="F245" s="212" t="s">
        <v>200</v>
      </c>
      <c r="G245" s="256"/>
      <c r="H245" s="257">
        <v>0</v>
      </c>
      <c r="I245" s="258"/>
      <c r="J245" s="257">
        <v>0</v>
      </c>
      <c r="K245" s="258"/>
      <c r="L245" s="257">
        <v>15000</v>
      </c>
      <c r="M245" s="258"/>
      <c r="N245" s="259">
        <v>15000</v>
      </c>
    </row>
    <row r="246" spans="1:14" ht="25.5" x14ac:dyDescent="0.25">
      <c r="A246" s="151"/>
      <c r="B246" s="190"/>
      <c r="C246" s="211" t="s">
        <v>523</v>
      </c>
      <c r="D246" s="211" t="s">
        <v>510</v>
      </c>
      <c r="E246" s="211" t="s">
        <v>199</v>
      </c>
      <c r="F246" s="212" t="s">
        <v>206</v>
      </c>
      <c r="G246" s="256"/>
      <c r="H246" s="257">
        <v>2535</v>
      </c>
      <c r="I246" s="258"/>
      <c r="J246" s="257">
        <v>76651.839999999997</v>
      </c>
      <c r="K246" s="258"/>
      <c r="L246" s="257">
        <v>150768.68</v>
      </c>
      <c r="M246" s="258"/>
      <c r="N246" s="259">
        <v>224885.53</v>
      </c>
    </row>
    <row r="247" spans="1:14" ht="25.5" x14ac:dyDescent="0.25">
      <c r="A247" s="151"/>
      <c r="B247" s="190"/>
      <c r="C247" s="211" t="s">
        <v>524</v>
      </c>
      <c r="D247" s="211" t="s">
        <v>450</v>
      </c>
      <c r="E247" s="211" t="s">
        <v>475</v>
      </c>
      <c r="F247" s="212" t="s">
        <v>206</v>
      </c>
      <c r="G247" s="256"/>
      <c r="H247" s="257">
        <v>0</v>
      </c>
      <c r="I247" s="258"/>
      <c r="J247" s="257">
        <v>333.33</v>
      </c>
      <c r="K247" s="258"/>
      <c r="L247" s="257">
        <v>666.66</v>
      </c>
      <c r="M247" s="258"/>
      <c r="N247" s="259">
        <v>1000</v>
      </c>
    </row>
    <row r="248" spans="1:14" ht="25.5" x14ac:dyDescent="0.25">
      <c r="A248" s="151"/>
      <c r="B248" s="190"/>
      <c r="C248" s="211" t="s">
        <v>525</v>
      </c>
      <c r="D248" s="211" t="s">
        <v>428</v>
      </c>
      <c r="E248" s="211" t="s">
        <v>429</v>
      </c>
      <c r="F248" s="212" t="s">
        <v>206</v>
      </c>
      <c r="G248" s="256"/>
      <c r="H248" s="257">
        <v>1789.69</v>
      </c>
      <c r="I248" s="258"/>
      <c r="J248" s="257">
        <v>2526.46</v>
      </c>
      <c r="K248" s="258"/>
      <c r="L248" s="257">
        <v>3263.23</v>
      </c>
      <c r="M248" s="258"/>
      <c r="N248" s="259">
        <v>4000</v>
      </c>
    </row>
    <row r="249" spans="1:14" ht="25.5" x14ac:dyDescent="0.25">
      <c r="A249" s="151"/>
      <c r="B249" s="190"/>
      <c r="C249" s="211" t="s">
        <v>526</v>
      </c>
      <c r="D249" s="211" t="s">
        <v>450</v>
      </c>
      <c r="E249" s="211" t="s">
        <v>475</v>
      </c>
      <c r="F249" s="212" t="s">
        <v>200</v>
      </c>
      <c r="G249" s="256"/>
      <c r="H249" s="257">
        <v>0</v>
      </c>
      <c r="I249" s="258"/>
      <c r="J249" s="257">
        <v>0</v>
      </c>
      <c r="K249" s="258"/>
      <c r="L249" s="257">
        <v>16500</v>
      </c>
      <c r="M249" s="258"/>
      <c r="N249" s="259">
        <v>16500</v>
      </c>
    </row>
    <row r="250" spans="1:14" ht="25.5" x14ac:dyDescent="0.25">
      <c r="A250" s="151"/>
      <c r="B250" s="190"/>
      <c r="C250" s="211" t="s">
        <v>527</v>
      </c>
      <c r="D250" s="211" t="s">
        <v>405</v>
      </c>
      <c r="E250" s="211" t="s">
        <v>406</v>
      </c>
      <c r="F250" s="212" t="s">
        <v>206</v>
      </c>
      <c r="G250" s="256"/>
      <c r="H250" s="257">
        <v>1586</v>
      </c>
      <c r="I250" s="258"/>
      <c r="J250" s="257">
        <v>4100.67</v>
      </c>
      <c r="K250" s="258"/>
      <c r="L250" s="257">
        <v>6615.34</v>
      </c>
      <c r="M250" s="258"/>
      <c r="N250" s="259">
        <v>9130</v>
      </c>
    </row>
    <row r="251" spans="1:14" ht="25.5" x14ac:dyDescent="0.25">
      <c r="A251" s="151"/>
      <c r="B251" s="190"/>
      <c r="C251" s="211" t="s">
        <v>528</v>
      </c>
      <c r="D251" s="211" t="s">
        <v>395</v>
      </c>
      <c r="E251" s="211" t="s">
        <v>199</v>
      </c>
      <c r="F251" s="212" t="s">
        <v>206</v>
      </c>
      <c r="G251" s="256"/>
      <c r="H251" s="257">
        <v>726.82</v>
      </c>
      <c r="I251" s="258"/>
      <c r="J251" s="257">
        <v>2691.88</v>
      </c>
      <c r="K251" s="258"/>
      <c r="L251" s="257">
        <v>4656.9399999999996</v>
      </c>
      <c r="M251" s="258"/>
      <c r="N251" s="259">
        <v>6622</v>
      </c>
    </row>
    <row r="252" spans="1:14" ht="25.5" x14ac:dyDescent="0.25">
      <c r="A252" s="151"/>
      <c r="B252" s="190"/>
      <c r="C252" s="211" t="s">
        <v>529</v>
      </c>
      <c r="D252" s="211" t="s">
        <v>428</v>
      </c>
      <c r="E252" s="211" t="s">
        <v>437</v>
      </c>
      <c r="F252" s="212" t="s">
        <v>200</v>
      </c>
      <c r="G252" s="256"/>
      <c r="H252" s="257">
        <v>0</v>
      </c>
      <c r="I252" s="258"/>
      <c r="J252" s="257">
        <v>0</v>
      </c>
      <c r="K252" s="258"/>
      <c r="L252" s="257">
        <v>0</v>
      </c>
      <c r="M252" s="258"/>
      <c r="N252" s="259">
        <v>1850</v>
      </c>
    </row>
    <row r="253" spans="1:14" ht="38.25" x14ac:dyDescent="0.25">
      <c r="A253" s="151"/>
      <c r="B253" s="190"/>
      <c r="C253" s="211" t="s">
        <v>530</v>
      </c>
      <c r="D253" s="211" t="s">
        <v>408</v>
      </c>
      <c r="E253" s="211" t="s">
        <v>435</v>
      </c>
      <c r="F253" s="212" t="s">
        <v>206</v>
      </c>
      <c r="G253" s="256"/>
      <c r="H253" s="257">
        <v>0</v>
      </c>
      <c r="I253" s="258"/>
      <c r="J253" s="257">
        <v>2333.33</v>
      </c>
      <c r="K253" s="258"/>
      <c r="L253" s="257">
        <v>4666.66</v>
      </c>
      <c r="M253" s="258"/>
      <c r="N253" s="259">
        <v>7000</v>
      </c>
    </row>
    <row r="254" spans="1:14" ht="25.5" x14ac:dyDescent="0.25">
      <c r="A254" s="151"/>
      <c r="B254" s="190"/>
      <c r="C254" s="211" t="s">
        <v>531</v>
      </c>
      <c r="D254" s="211" t="s">
        <v>428</v>
      </c>
      <c r="E254" s="211" t="s">
        <v>429</v>
      </c>
      <c r="F254" s="212" t="s">
        <v>206</v>
      </c>
      <c r="G254" s="256"/>
      <c r="H254" s="257">
        <v>11975.65</v>
      </c>
      <c r="I254" s="258"/>
      <c r="J254" s="257">
        <v>21319.11</v>
      </c>
      <c r="K254" s="258"/>
      <c r="L254" s="257">
        <v>30662.57</v>
      </c>
      <c r="M254" s="258"/>
      <c r="N254" s="259">
        <v>40006.04</v>
      </c>
    </row>
    <row r="255" spans="1:14" ht="38.25" x14ac:dyDescent="0.25">
      <c r="A255" s="151"/>
      <c r="B255" s="190"/>
      <c r="C255" s="211" t="s">
        <v>532</v>
      </c>
      <c r="D255" s="211" t="s">
        <v>408</v>
      </c>
      <c r="E255" s="211" t="s">
        <v>435</v>
      </c>
      <c r="F255" s="212" t="s">
        <v>206</v>
      </c>
      <c r="G255" s="256"/>
      <c r="H255" s="257">
        <v>5930.94</v>
      </c>
      <c r="I255" s="258"/>
      <c r="J255" s="257">
        <v>16646.650000000001</v>
      </c>
      <c r="K255" s="258"/>
      <c r="L255" s="257">
        <v>27362.36</v>
      </c>
      <c r="M255" s="258"/>
      <c r="N255" s="259">
        <v>38078.06</v>
      </c>
    </row>
    <row r="256" spans="1:14" ht="38.25" x14ac:dyDescent="0.25">
      <c r="A256" s="151"/>
      <c r="B256" s="190"/>
      <c r="C256" s="211" t="s">
        <v>533</v>
      </c>
      <c r="D256" s="211" t="s">
        <v>408</v>
      </c>
      <c r="E256" s="211" t="s">
        <v>435</v>
      </c>
      <c r="F256" s="212" t="s">
        <v>206</v>
      </c>
      <c r="G256" s="256"/>
      <c r="H256" s="257">
        <v>6536.48</v>
      </c>
      <c r="I256" s="258"/>
      <c r="J256" s="257">
        <v>14065.52</v>
      </c>
      <c r="K256" s="258"/>
      <c r="L256" s="257">
        <v>21594.560000000001</v>
      </c>
      <c r="M256" s="258"/>
      <c r="N256" s="259">
        <v>29123.599999999999</v>
      </c>
    </row>
    <row r="257" spans="1:14" ht="25.5" x14ac:dyDescent="0.25">
      <c r="A257" s="151"/>
      <c r="B257" s="190"/>
      <c r="C257" s="211" t="s">
        <v>534</v>
      </c>
      <c r="D257" s="211" t="s">
        <v>450</v>
      </c>
      <c r="E257" s="211" t="s">
        <v>475</v>
      </c>
      <c r="F257" s="212" t="s">
        <v>200</v>
      </c>
      <c r="G257" s="256"/>
      <c r="H257" s="257">
        <v>94353.18</v>
      </c>
      <c r="I257" s="258"/>
      <c r="J257" s="257">
        <v>123823.51</v>
      </c>
      <c r="K257" s="258"/>
      <c r="L257" s="257">
        <v>190370.73</v>
      </c>
      <c r="M257" s="258"/>
      <c r="N257" s="259">
        <v>228982.39</v>
      </c>
    </row>
    <row r="258" spans="1:14" ht="38.25" x14ac:dyDescent="0.25">
      <c r="A258" s="151"/>
      <c r="B258" s="190"/>
      <c r="C258" s="211" t="s">
        <v>535</v>
      </c>
      <c r="D258" s="211" t="s">
        <v>408</v>
      </c>
      <c r="E258" s="211" t="s">
        <v>435</v>
      </c>
      <c r="F258" s="212" t="s">
        <v>206</v>
      </c>
      <c r="G258" s="256"/>
      <c r="H258" s="257">
        <v>0</v>
      </c>
      <c r="I258" s="258"/>
      <c r="J258" s="257">
        <v>666.67</v>
      </c>
      <c r="K258" s="258"/>
      <c r="L258" s="257">
        <v>1333.34</v>
      </c>
      <c r="M258" s="258"/>
      <c r="N258" s="259">
        <v>2000</v>
      </c>
    </row>
    <row r="259" spans="1:14" ht="25.5" x14ac:dyDescent="0.25">
      <c r="A259" s="151"/>
      <c r="B259" s="190"/>
      <c r="C259" s="211" t="s">
        <v>536</v>
      </c>
      <c r="D259" s="211" t="s">
        <v>411</v>
      </c>
      <c r="E259" s="211" t="s">
        <v>537</v>
      </c>
      <c r="F259" s="212" t="s">
        <v>197</v>
      </c>
      <c r="G259" s="256"/>
      <c r="H259" s="257">
        <v>0</v>
      </c>
      <c r="I259" s="258"/>
      <c r="J259" s="257">
        <v>0</v>
      </c>
      <c r="K259" s="258"/>
      <c r="L259" s="257">
        <v>0</v>
      </c>
      <c r="M259" s="258"/>
      <c r="N259" s="259">
        <v>350</v>
      </c>
    </row>
    <row r="260" spans="1:14" ht="25.5" x14ac:dyDescent="0.25">
      <c r="A260" s="151"/>
      <c r="B260" s="190"/>
      <c r="C260" s="211" t="s">
        <v>538</v>
      </c>
      <c r="D260" s="211" t="s">
        <v>405</v>
      </c>
      <c r="E260" s="211" t="s">
        <v>199</v>
      </c>
      <c r="F260" s="212" t="s">
        <v>206</v>
      </c>
      <c r="G260" s="256"/>
      <c r="H260" s="257">
        <v>0</v>
      </c>
      <c r="I260" s="258"/>
      <c r="J260" s="257">
        <v>666.67</v>
      </c>
      <c r="K260" s="258"/>
      <c r="L260" s="257">
        <v>1333.34</v>
      </c>
      <c r="M260" s="258"/>
      <c r="N260" s="259">
        <v>2000</v>
      </c>
    </row>
    <row r="261" spans="1:14" ht="38.25" x14ac:dyDescent="0.25">
      <c r="A261" s="151"/>
      <c r="B261" s="190"/>
      <c r="C261" s="211" t="s">
        <v>539</v>
      </c>
      <c r="D261" s="211" t="s">
        <v>450</v>
      </c>
      <c r="E261" s="211" t="s">
        <v>475</v>
      </c>
      <c r="F261" s="212" t="s">
        <v>200</v>
      </c>
      <c r="G261" s="256"/>
      <c r="H261" s="257">
        <v>0</v>
      </c>
      <c r="I261" s="258"/>
      <c r="J261" s="257">
        <v>0</v>
      </c>
      <c r="K261" s="258"/>
      <c r="L261" s="257">
        <v>0</v>
      </c>
      <c r="M261" s="258"/>
      <c r="N261" s="259">
        <v>800</v>
      </c>
    </row>
    <row r="262" spans="1:14" ht="25.5" x14ac:dyDescent="0.25">
      <c r="A262" s="151"/>
      <c r="B262" s="190"/>
      <c r="C262" s="211" t="s">
        <v>540</v>
      </c>
      <c r="D262" s="211" t="s">
        <v>428</v>
      </c>
      <c r="E262" s="211" t="s">
        <v>437</v>
      </c>
      <c r="F262" s="212" t="s">
        <v>197</v>
      </c>
      <c r="G262" s="256"/>
      <c r="H262" s="257">
        <v>1030</v>
      </c>
      <c r="I262" s="258"/>
      <c r="J262" s="257">
        <v>1100</v>
      </c>
      <c r="K262" s="258"/>
      <c r="L262" s="257">
        <v>1100</v>
      </c>
      <c r="M262" s="258"/>
      <c r="N262" s="259">
        <v>1100</v>
      </c>
    </row>
    <row r="263" spans="1:14" ht="38.25" x14ac:dyDescent="0.25">
      <c r="A263" s="151"/>
      <c r="B263" s="190"/>
      <c r="C263" s="211" t="s">
        <v>541</v>
      </c>
      <c r="D263" s="211" t="s">
        <v>408</v>
      </c>
      <c r="E263" s="211" t="s">
        <v>435</v>
      </c>
      <c r="F263" s="212" t="s">
        <v>206</v>
      </c>
      <c r="G263" s="256"/>
      <c r="H263" s="257">
        <v>0</v>
      </c>
      <c r="I263" s="258"/>
      <c r="J263" s="257">
        <v>333.33</v>
      </c>
      <c r="K263" s="258"/>
      <c r="L263" s="257">
        <v>666.66</v>
      </c>
      <c r="M263" s="258"/>
      <c r="N263" s="259">
        <v>1000</v>
      </c>
    </row>
    <row r="264" spans="1:14" ht="25.5" x14ac:dyDescent="0.25">
      <c r="A264" s="151"/>
      <c r="B264" s="190"/>
      <c r="C264" s="211" t="s">
        <v>542</v>
      </c>
      <c r="D264" s="211" t="s">
        <v>405</v>
      </c>
      <c r="E264" s="211" t="s">
        <v>406</v>
      </c>
      <c r="F264" s="212" t="s">
        <v>197</v>
      </c>
      <c r="G264" s="256"/>
      <c r="H264" s="257">
        <v>0</v>
      </c>
      <c r="I264" s="258"/>
      <c r="J264" s="257">
        <v>500</v>
      </c>
      <c r="K264" s="258"/>
      <c r="L264" s="257">
        <v>6000</v>
      </c>
      <c r="M264" s="258"/>
      <c r="N264" s="259">
        <v>6000</v>
      </c>
    </row>
    <row r="265" spans="1:14" ht="25.5" x14ac:dyDescent="0.25">
      <c r="A265" s="151"/>
      <c r="B265" s="190"/>
      <c r="C265" s="211" t="s">
        <v>543</v>
      </c>
      <c r="D265" s="211" t="s">
        <v>395</v>
      </c>
      <c r="E265" s="211" t="s">
        <v>433</v>
      </c>
      <c r="F265" s="212" t="s">
        <v>206</v>
      </c>
      <c r="G265" s="256"/>
      <c r="H265" s="257">
        <v>0</v>
      </c>
      <c r="I265" s="258"/>
      <c r="J265" s="257">
        <v>400</v>
      </c>
      <c r="K265" s="258"/>
      <c r="L265" s="257">
        <v>800</v>
      </c>
      <c r="M265" s="258"/>
      <c r="N265" s="259">
        <v>1200</v>
      </c>
    </row>
    <row r="266" spans="1:14" ht="38.25" x14ac:dyDescent="0.25">
      <c r="A266" s="151"/>
      <c r="B266" s="190"/>
      <c r="C266" s="211" t="s">
        <v>544</v>
      </c>
      <c r="D266" s="211" t="s">
        <v>408</v>
      </c>
      <c r="E266" s="211" t="s">
        <v>435</v>
      </c>
      <c r="F266" s="212" t="s">
        <v>206</v>
      </c>
      <c r="G266" s="256"/>
      <c r="H266" s="257">
        <v>0</v>
      </c>
      <c r="I266" s="258"/>
      <c r="J266" s="257">
        <v>333.33</v>
      </c>
      <c r="K266" s="258"/>
      <c r="L266" s="257">
        <v>666.66</v>
      </c>
      <c r="M266" s="258"/>
      <c r="N266" s="259">
        <v>1000</v>
      </c>
    </row>
    <row r="267" spans="1:14" ht="25.5" x14ac:dyDescent="0.25">
      <c r="A267" s="151"/>
      <c r="B267" s="190"/>
      <c r="C267" s="211" t="s">
        <v>545</v>
      </c>
      <c r="D267" s="211" t="s">
        <v>395</v>
      </c>
      <c r="E267" s="211" t="s">
        <v>444</v>
      </c>
      <c r="F267" s="212" t="s">
        <v>206</v>
      </c>
      <c r="G267" s="256"/>
      <c r="H267" s="257">
        <v>300</v>
      </c>
      <c r="I267" s="258"/>
      <c r="J267" s="257">
        <v>866.67</v>
      </c>
      <c r="K267" s="258"/>
      <c r="L267" s="257">
        <v>1433.34</v>
      </c>
      <c r="M267" s="258"/>
      <c r="N267" s="259">
        <v>2000</v>
      </c>
    </row>
    <row r="268" spans="1:14" ht="25.5" x14ac:dyDescent="0.25">
      <c r="A268" s="151"/>
      <c r="B268" s="190"/>
      <c r="C268" s="211" t="s">
        <v>546</v>
      </c>
      <c r="D268" s="211" t="s">
        <v>428</v>
      </c>
      <c r="E268" s="211" t="s">
        <v>429</v>
      </c>
      <c r="F268" s="212" t="s">
        <v>206</v>
      </c>
      <c r="G268" s="256"/>
      <c r="H268" s="257">
        <v>450.14</v>
      </c>
      <c r="I268" s="258"/>
      <c r="J268" s="257">
        <v>745.38</v>
      </c>
      <c r="K268" s="258"/>
      <c r="L268" s="257">
        <v>1040.6199999999999</v>
      </c>
      <c r="M268" s="258"/>
      <c r="N268" s="259">
        <v>1335.86</v>
      </c>
    </row>
    <row r="269" spans="1:14" ht="38.25" x14ac:dyDescent="0.25">
      <c r="A269" s="151"/>
      <c r="B269" s="190"/>
      <c r="C269" s="211" t="s">
        <v>547</v>
      </c>
      <c r="D269" s="211" t="s">
        <v>408</v>
      </c>
      <c r="E269" s="211" t="s">
        <v>435</v>
      </c>
      <c r="F269" s="212" t="s">
        <v>206</v>
      </c>
      <c r="G269" s="256"/>
      <c r="H269" s="257">
        <v>0</v>
      </c>
      <c r="I269" s="258"/>
      <c r="J269" s="257">
        <v>166.67</v>
      </c>
      <c r="K269" s="258"/>
      <c r="L269" s="257">
        <v>333.34</v>
      </c>
      <c r="M269" s="258"/>
      <c r="N269" s="259">
        <v>500</v>
      </c>
    </row>
    <row r="270" spans="1:14" ht="25.5" x14ac:dyDescent="0.25">
      <c r="A270" s="151"/>
      <c r="B270" s="190"/>
      <c r="C270" s="211" t="s">
        <v>548</v>
      </c>
      <c r="D270" s="211" t="s">
        <v>428</v>
      </c>
      <c r="E270" s="211" t="s">
        <v>431</v>
      </c>
      <c r="F270" s="212" t="s">
        <v>264</v>
      </c>
      <c r="G270" s="256"/>
      <c r="H270" s="257">
        <v>19.61</v>
      </c>
      <c r="I270" s="258"/>
      <c r="J270" s="257">
        <v>109.81</v>
      </c>
      <c r="K270" s="258"/>
      <c r="L270" s="257">
        <v>109.81</v>
      </c>
      <c r="M270" s="258"/>
      <c r="N270" s="259">
        <v>219.61</v>
      </c>
    </row>
    <row r="271" spans="1:14" ht="25.5" x14ac:dyDescent="0.25">
      <c r="A271" s="151"/>
      <c r="B271" s="190"/>
      <c r="C271" s="211" t="s">
        <v>549</v>
      </c>
      <c r="D271" s="211" t="s">
        <v>395</v>
      </c>
      <c r="E271" s="211" t="s">
        <v>444</v>
      </c>
      <c r="F271" s="212" t="s">
        <v>197</v>
      </c>
      <c r="G271" s="256"/>
      <c r="H271" s="257">
        <v>0</v>
      </c>
      <c r="I271" s="258"/>
      <c r="J271" s="257">
        <v>0</v>
      </c>
      <c r="K271" s="258"/>
      <c r="L271" s="257">
        <v>500</v>
      </c>
      <c r="M271" s="258"/>
      <c r="N271" s="259">
        <v>500</v>
      </c>
    </row>
    <row r="272" spans="1:14" ht="25.5" x14ac:dyDescent="0.25">
      <c r="A272" s="151"/>
      <c r="B272" s="190"/>
      <c r="C272" s="211" t="s">
        <v>550</v>
      </c>
      <c r="D272" s="211" t="s">
        <v>428</v>
      </c>
      <c r="E272" s="211" t="s">
        <v>429</v>
      </c>
      <c r="F272" s="212" t="s">
        <v>206</v>
      </c>
      <c r="G272" s="256"/>
      <c r="H272" s="257">
        <v>0</v>
      </c>
      <c r="I272" s="258"/>
      <c r="J272" s="257">
        <v>616.66999999999996</v>
      </c>
      <c r="K272" s="258"/>
      <c r="L272" s="257">
        <v>1233.3399999999999</v>
      </c>
      <c r="M272" s="258"/>
      <c r="N272" s="259">
        <v>1850</v>
      </c>
    </row>
    <row r="273" spans="1:14" ht="25.5" x14ac:dyDescent="0.25">
      <c r="A273" s="151"/>
      <c r="B273" s="190"/>
      <c r="C273" s="211" t="s">
        <v>551</v>
      </c>
      <c r="D273" s="211" t="s">
        <v>428</v>
      </c>
      <c r="E273" s="211" t="s">
        <v>437</v>
      </c>
      <c r="F273" s="212" t="s">
        <v>200</v>
      </c>
      <c r="G273" s="256"/>
      <c r="H273" s="257">
        <v>1200</v>
      </c>
      <c r="I273" s="258"/>
      <c r="J273" s="257">
        <v>1200</v>
      </c>
      <c r="K273" s="258"/>
      <c r="L273" s="257">
        <v>1200</v>
      </c>
      <c r="M273" s="258"/>
      <c r="N273" s="259">
        <v>1200</v>
      </c>
    </row>
    <row r="274" spans="1:14" ht="38.25" x14ac:dyDescent="0.25">
      <c r="A274" s="151"/>
      <c r="B274" s="190"/>
      <c r="C274" s="191" t="s">
        <v>552</v>
      </c>
      <c r="D274" s="191" t="s">
        <v>408</v>
      </c>
      <c r="E274" s="191" t="s">
        <v>435</v>
      </c>
      <c r="F274" s="195" t="s">
        <v>197</v>
      </c>
      <c r="G274" s="246"/>
      <c r="H274" s="250">
        <v>13933.01</v>
      </c>
      <c r="I274" s="248"/>
      <c r="J274" s="250">
        <v>22301.16</v>
      </c>
      <c r="K274" s="248"/>
      <c r="L274" s="250">
        <v>22301.16</v>
      </c>
      <c r="M274" s="248"/>
      <c r="N274" s="252">
        <v>22301.16</v>
      </c>
    </row>
    <row r="275" spans="1:14" x14ac:dyDescent="0.25">
      <c r="A275" s="151" t="s">
        <v>69</v>
      </c>
      <c r="B275" s="150" t="s">
        <v>14</v>
      </c>
      <c r="C275" s="193"/>
      <c r="D275" s="193"/>
      <c r="E275" s="193"/>
      <c r="F275" s="245"/>
      <c r="G275" s="83">
        <v>70679.3</v>
      </c>
      <c r="H275" s="85">
        <f>SUM(H276:H297)</f>
        <v>118201.29999999999</v>
      </c>
      <c r="I275" s="85">
        <v>237782.84</v>
      </c>
      <c r="J275" s="85">
        <f>SUM(J276:J297)</f>
        <v>247976.45999999996</v>
      </c>
      <c r="K275" s="85">
        <v>444297.96</v>
      </c>
      <c r="L275" s="85">
        <f>SUM(L276:L297)</f>
        <v>544278.36</v>
      </c>
      <c r="M275" s="85">
        <v>512082.39</v>
      </c>
      <c r="N275" s="87">
        <f>SUM(N276:N297)</f>
        <v>677464.46000000008</v>
      </c>
    </row>
    <row r="276" spans="1:14" ht="25.5" x14ac:dyDescent="0.25">
      <c r="A276" s="151"/>
      <c r="B276" s="190"/>
      <c r="C276" s="204" t="s">
        <v>553</v>
      </c>
      <c r="D276" s="204" t="s">
        <v>554</v>
      </c>
      <c r="E276" s="204" t="s">
        <v>555</v>
      </c>
      <c r="F276" s="206" t="s">
        <v>200</v>
      </c>
      <c r="G276" s="228"/>
      <c r="H276" s="235">
        <v>0</v>
      </c>
      <c r="I276" s="230"/>
      <c r="J276" s="235">
        <v>0</v>
      </c>
      <c r="K276" s="230"/>
      <c r="L276" s="235">
        <v>3900</v>
      </c>
      <c r="M276" s="230"/>
      <c r="N276" s="236">
        <v>3900</v>
      </c>
    </row>
    <row r="277" spans="1:14" ht="25.5" x14ac:dyDescent="0.25">
      <c r="A277" s="151"/>
      <c r="B277" s="190"/>
      <c r="C277" s="211" t="s">
        <v>556</v>
      </c>
      <c r="D277" s="211" t="s">
        <v>557</v>
      </c>
      <c r="E277" s="211" t="s">
        <v>199</v>
      </c>
      <c r="F277" s="212" t="s">
        <v>200</v>
      </c>
      <c r="G277" s="237"/>
      <c r="H277" s="238">
        <v>0</v>
      </c>
      <c r="I277" s="239"/>
      <c r="J277" s="238">
        <v>0</v>
      </c>
      <c r="K277" s="239"/>
      <c r="L277" s="238">
        <v>3648</v>
      </c>
      <c r="M277" s="239"/>
      <c r="N277" s="240">
        <v>120000</v>
      </c>
    </row>
    <row r="278" spans="1:14" ht="25.5" x14ac:dyDescent="0.25">
      <c r="A278" s="151"/>
      <c r="B278" s="190"/>
      <c r="C278" s="211" t="s">
        <v>558</v>
      </c>
      <c r="D278" s="211" t="s">
        <v>557</v>
      </c>
      <c r="E278" s="211" t="s">
        <v>199</v>
      </c>
      <c r="F278" s="212" t="s">
        <v>206</v>
      </c>
      <c r="G278" s="237"/>
      <c r="H278" s="238">
        <v>0</v>
      </c>
      <c r="I278" s="239"/>
      <c r="J278" s="238">
        <v>166.67</v>
      </c>
      <c r="K278" s="239"/>
      <c r="L278" s="238">
        <v>333.34</v>
      </c>
      <c r="M278" s="239"/>
      <c r="N278" s="240">
        <v>500</v>
      </c>
    </row>
    <row r="279" spans="1:14" ht="25.5" x14ac:dyDescent="0.25">
      <c r="A279" s="151"/>
      <c r="B279" s="190"/>
      <c r="C279" s="211" t="s">
        <v>559</v>
      </c>
      <c r="D279" s="211" t="s">
        <v>557</v>
      </c>
      <c r="E279" s="211" t="s">
        <v>560</v>
      </c>
      <c r="F279" s="212" t="s">
        <v>206</v>
      </c>
      <c r="G279" s="237"/>
      <c r="H279" s="238">
        <v>0</v>
      </c>
      <c r="I279" s="239"/>
      <c r="J279" s="238">
        <v>666.67</v>
      </c>
      <c r="K279" s="239"/>
      <c r="L279" s="238">
        <v>1333.34</v>
      </c>
      <c r="M279" s="239"/>
      <c r="N279" s="240">
        <v>2000</v>
      </c>
    </row>
    <row r="280" spans="1:14" ht="25.5" x14ac:dyDescent="0.25">
      <c r="A280" s="151"/>
      <c r="B280" s="190"/>
      <c r="C280" s="211" t="s">
        <v>561</v>
      </c>
      <c r="D280" s="211" t="s">
        <v>554</v>
      </c>
      <c r="E280" s="211" t="s">
        <v>555</v>
      </c>
      <c r="F280" s="212" t="s">
        <v>197</v>
      </c>
      <c r="G280" s="237"/>
      <c r="H280" s="238">
        <v>350</v>
      </c>
      <c r="I280" s="239"/>
      <c r="J280" s="238">
        <v>350</v>
      </c>
      <c r="K280" s="239"/>
      <c r="L280" s="238">
        <v>350</v>
      </c>
      <c r="M280" s="239"/>
      <c r="N280" s="240">
        <v>350</v>
      </c>
    </row>
    <row r="281" spans="1:14" ht="25.5" x14ac:dyDescent="0.25">
      <c r="A281" s="151"/>
      <c r="B281" s="190"/>
      <c r="C281" s="211" t="s">
        <v>562</v>
      </c>
      <c r="D281" s="211" t="s">
        <v>563</v>
      </c>
      <c r="E281" s="211" t="s">
        <v>564</v>
      </c>
      <c r="F281" s="212" t="s">
        <v>200</v>
      </c>
      <c r="G281" s="237"/>
      <c r="H281" s="238">
        <v>0</v>
      </c>
      <c r="I281" s="239"/>
      <c r="J281" s="238">
        <v>0</v>
      </c>
      <c r="K281" s="239"/>
      <c r="L281" s="238">
        <v>0</v>
      </c>
      <c r="M281" s="239"/>
      <c r="N281" s="240">
        <v>300</v>
      </c>
    </row>
    <row r="282" spans="1:14" ht="25.5" x14ac:dyDescent="0.25">
      <c r="A282" s="151"/>
      <c r="B282" s="190"/>
      <c r="C282" s="211" t="s">
        <v>565</v>
      </c>
      <c r="D282" s="211" t="s">
        <v>554</v>
      </c>
      <c r="E282" s="211" t="s">
        <v>555</v>
      </c>
      <c r="F282" s="212" t="s">
        <v>200</v>
      </c>
      <c r="G282" s="237"/>
      <c r="H282" s="238">
        <v>0</v>
      </c>
      <c r="I282" s="239"/>
      <c r="J282" s="238">
        <v>0</v>
      </c>
      <c r="K282" s="239"/>
      <c r="L282" s="238">
        <v>24.07</v>
      </c>
      <c r="M282" s="239"/>
      <c r="N282" s="240">
        <v>1020</v>
      </c>
    </row>
    <row r="283" spans="1:14" ht="25.5" x14ac:dyDescent="0.25">
      <c r="A283" s="151"/>
      <c r="B283" s="190"/>
      <c r="C283" s="211" t="s">
        <v>566</v>
      </c>
      <c r="D283" s="211" t="s">
        <v>563</v>
      </c>
      <c r="E283" s="211" t="s">
        <v>567</v>
      </c>
      <c r="F283" s="212" t="s">
        <v>197</v>
      </c>
      <c r="G283" s="237"/>
      <c r="H283" s="238">
        <v>0</v>
      </c>
      <c r="I283" s="239"/>
      <c r="J283" s="238">
        <v>391.7</v>
      </c>
      <c r="K283" s="239"/>
      <c r="L283" s="238">
        <v>391.7</v>
      </c>
      <c r="M283" s="239"/>
      <c r="N283" s="240">
        <v>391.7</v>
      </c>
    </row>
    <row r="284" spans="1:14" ht="25.5" x14ac:dyDescent="0.25">
      <c r="A284" s="151"/>
      <c r="B284" s="190"/>
      <c r="C284" s="211" t="s">
        <v>568</v>
      </c>
      <c r="D284" s="211" t="s">
        <v>563</v>
      </c>
      <c r="E284" s="211" t="s">
        <v>569</v>
      </c>
      <c r="F284" s="212" t="s">
        <v>200</v>
      </c>
      <c r="G284" s="237"/>
      <c r="H284" s="238">
        <v>0</v>
      </c>
      <c r="I284" s="239"/>
      <c r="J284" s="238">
        <v>0</v>
      </c>
      <c r="K284" s="239"/>
      <c r="L284" s="238">
        <v>1650</v>
      </c>
      <c r="M284" s="239"/>
      <c r="N284" s="240">
        <v>1650</v>
      </c>
    </row>
    <row r="285" spans="1:14" ht="25.5" x14ac:dyDescent="0.25">
      <c r="A285" s="151"/>
      <c r="B285" s="190"/>
      <c r="C285" s="211" t="s">
        <v>570</v>
      </c>
      <c r="D285" s="211" t="s">
        <v>563</v>
      </c>
      <c r="E285" s="211" t="s">
        <v>569</v>
      </c>
      <c r="F285" s="212" t="s">
        <v>200</v>
      </c>
      <c r="G285" s="237"/>
      <c r="H285" s="238">
        <v>0</v>
      </c>
      <c r="I285" s="239"/>
      <c r="J285" s="238">
        <v>0</v>
      </c>
      <c r="K285" s="239"/>
      <c r="L285" s="238">
        <v>2750</v>
      </c>
      <c r="M285" s="239"/>
      <c r="N285" s="240">
        <v>2750</v>
      </c>
    </row>
    <row r="286" spans="1:14" ht="25.5" x14ac:dyDescent="0.25">
      <c r="A286" s="151"/>
      <c r="B286" s="190"/>
      <c r="C286" s="211" t="s">
        <v>571</v>
      </c>
      <c r="D286" s="211" t="s">
        <v>572</v>
      </c>
      <c r="E286" s="211" t="s">
        <v>573</v>
      </c>
      <c r="F286" s="212" t="s">
        <v>197</v>
      </c>
      <c r="G286" s="237"/>
      <c r="H286" s="238">
        <v>360</v>
      </c>
      <c r="I286" s="239"/>
      <c r="J286" s="238">
        <v>500</v>
      </c>
      <c r="K286" s="239"/>
      <c r="L286" s="238">
        <v>500</v>
      </c>
      <c r="M286" s="239"/>
      <c r="N286" s="240">
        <v>1000</v>
      </c>
    </row>
    <row r="287" spans="1:14" ht="25.5" x14ac:dyDescent="0.25">
      <c r="A287" s="151"/>
      <c r="B287" s="190"/>
      <c r="C287" s="211" t="s">
        <v>574</v>
      </c>
      <c r="D287" s="211" t="s">
        <v>554</v>
      </c>
      <c r="E287" s="211" t="s">
        <v>555</v>
      </c>
      <c r="F287" s="212" t="s">
        <v>200</v>
      </c>
      <c r="G287" s="237"/>
      <c r="H287" s="238">
        <v>500</v>
      </c>
      <c r="I287" s="239"/>
      <c r="J287" s="238">
        <v>1263.08</v>
      </c>
      <c r="K287" s="239"/>
      <c r="L287" s="238">
        <v>1700</v>
      </c>
      <c r="M287" s="239"/>
      <c r="N287" s="240">
        <v>1700</v>
      </c>
    </row>
    <row r="288" spans="1:14" ht="25.5" x14ac:dyDescent="0.25">
      <c r="A288" s="151"/>
      <c r="B288" s="190"/>
      <c r="C288" s="211" t="s">
        <v>575</v>
      </c>
      <c r="D288" s="211" t="s">
        <v>563</v>
      </c>
      <c r="E288" s="211" t="s">
        <v>564</v>
      </c>
      <c r="F288" s="212" t="s">
        <v>197</v>
      </c>
      <c r="G288" s="237"/>
      <c r="H288" s="238">
        <v>14141.01</v>
      </c>
      <c r="I288" s="239"/>
      <c r="J288" s="238">
        <v>14881.99</v>
      </c>
      <c r="K288" s="239"/>
      <c r="L288" s="238">
        <v>29763.97</v>
      </c>
      <c r="M288" s="239"/>
      <c r="N288" s="240">
        <v>29763.97</v>
      </c>
    </row>
    <row r="289" spans="1:14" ht="25.5" x14ac:dyDescent="0.25">
      <c r="A289" s="151"/>
      <c r="B289" s="190"/>
      <c r="C289" s="211" t="s">
        <v>576</v>
      </c>
      <c r="D289" s="211" t="s">
        <v>554</v>
      </c>
      <c r="E289" s="211" t="s">
        <v>555</v>
      </c>
      <c r="F289" s="212" t="s">
        <v>200</v>
      </c>
      <c r="G289" s="237"/>
      <c r="H289" s="238">
        <v>0</v>
      </c>
      <c r="I289" s="239"/>
      <c r="J289" s="238">
        <v>4237.6499999999996</v>
      </c>
      <c r="K289" s="239"/>
      <c r="L289" s="238">
        <v>9887.85</v>
      </c>
      <c r="M289" s="239"/>
      <c r="N289" s="240">
        <v>12900</v>
      </c>
    </row>
    <row r="290" spans="1:14" ht="25.5" x14ac:dyDescent="0.25">
      <c r="A290" s="151"/>
      <c r="B290" s="190"/>
      <c r="C290" s="211" t="s">
        <v>577</v>
      </c>
      <c r="D290" s="211" t="s">
        <v>563</v>
      </c>
      <c r="E290" s="211" t="s">
        <v>199</v>
      </c>
      <c r="F290" s="212" t="s">
        <v>264</v>
      </c>
      <c r="G290" s="237"/>
      <c r="H290" s="238">
        <v>0</v>
      </c>
      <c r="I290" s="239"/>
      <c r="J290" s="238">
        <v>1250</v>
      </c>
      <c r="K290" s="239"/>
      <c r="L290" s="238">
        <v>1250</v>
      </c>
      <c r="M290" s="239"/>
      <c r="N290" s="240">
        <v>2500</v>
      </c>
    </row>
    <row r="291" spans="1:14" ht="25.5" x14ac:dyDescent="0.25">
      <c r="A291" s="151"/>
      <c r="B291" s="190"/>
      <c r="C291" s="211" t="s">
        <v>578</v>
      </c>
      <c r="D291" s="211" t="s">
        <v>554</v>
      </c>
      <c r="E291" s="211" t="s">
        <v>555</v>
      </c>
      <c r="F291" s="212" t="s">
        <v>200</v>
      </c>
      <c r="G291" s="237"/>
      <c r="H291" s="238">
        <v>0</v>
      </c>
      <c r="I291" s="239"/>
      <c r="J291" s="238">
        <v>35209.72</v>
      </c>
      <c r="K291" s="239"/>
      <c r="L291" s="238">
        <v>50390.64</v>
      </c>
      <c r="M291" s="239"/>
      <c r="N291" s="240">
        <v>56900</v>
      </c>
    </row>
    <row r="292" spans="1:14" ht="38.25" x14ac:dyDescent="0.25">
      <c r="A292" s="151"/>
      <c r="B292" s="190"/>
      <c r="C292" s="211" t="s">
        <v>579</v>
      </c>
      <c r="D292" s="211" t="s">
        <v>563</v>
      </c>
      <c r="E292" s="211" t="s">
        <v>567</v>
      </c>
      <c r="F292" s="212" t="s">
        <v>200</v>
      </c>
      <c r="G292" s="237"/>
      <c r="H292" s="238">
        <v>82278.77</v>
      </c>
      <c r="I292" s="239"/>
      <c r="J292" s="238">
        <v>82278.77</v>
      </c>
      <c r="K292" s="239"/>
      <c r="L292" s="238">
        <v>242399.74</v>
      </c>
      <c r="M292" s="239"/>
      <c r="N292" s="240">
        <v>242399.74</v>
      </c>
    </row>
    <row r="293" spans="1:14" ht="38.25" x14ac:dyDescent="0.25">
      <c r="A293" s="151"/>
      <c r="B293" s="190"/>
      <c r="C293" s="211" t="s">
        <v>580</v>
      </c>
      <c r="D293" s="211" t="s">
        <v>557</v>
      </c>
      <c r="E293" s="211" t="s">
        <v>581</v>
      </c>
      <c r="F293" s="212" t="s">
        <v>197</v>
      </c>
      <c r="G293" s="237"/>
      <c r="H293" s="238">
        <v>1494.4</v>
      </c>
      <c r="I293" s="239"/>
      <c r="J293" s="238">
        <v>1494.4</v>
      </c>
      <c r="K293" s="239"/>
      <c r="L293" s="238">
        <v>1494.4</v>
      </c>
      <c r="M293" s="239"/>
      <c r="N293" s="240">
        <v>1494.4</v>
      </c>
    </row>
    <row r="294" spans="1:14" ht="25.5" x14ac:dyDescent="0.25">
      <c r="A294" s="151"/>
      <c r="B294" s="190"/>
      <c r="C294" s="211" t="s">
        <v>582</v>
      </c>
      <c r="D294" s="211" t="s">
        <v>554</v>
      </c>
      <c r="E294" s="211" t="s">
        <v>555</v>
      </c>
      <c r="F294" s="212" t="s">
        <v>197</v>
      </c>
      <c r="G294" s="237"/>
      <c r="H294" s="238">
        <v>500</v>
      </c>
      <c r="I294" s="239"/>
      <c r="J294" s="238">
        <v>500</v>
      </c>
      <c r="K294" s="239"/>
      <c r="L294" s="238">
        <v>1000</v>
      </c>
      <c r="M294" s="239"/>
      <c r="N294" s="240">
        <v>1100</v>
      </c>
    </row>
    <row r="295" spans="1:14" ht="25.5" x14ac:dyDescent="0.25">
      <c r="A295" s="151"/>
      <c r="B295" s="190"/>
      <c r="C295" s="211" t="s">
        <v>583</v>
      </c>
      <c r="D295" s="211" t="s">
        <v>563</v>
      </c>
      <c r="E295" s="211" t="s">
        <v>199</v>
      </c>
      <c r="F295" s="212" t="s">
        <v>206</v>
      </c>
      <c r="G295" s="237"/>
      <c r="H295" s="238">
        <v>0</v>
      </c>
      <c r="I295" s="239"/>
      <c r="J295" s="238">
        <v>333.33</v>
      </c>
      <c r="K295" s="239"/>
      <c r="L295" s="238">
        <v>666.66</v>
      </c>
      <c r="M295" s="239"/>
      <c r="N295" s="240">
        <v>1000</v>
      </c>
    </row>
    <row r="296" spans="1:14" ht="25.5" x14ac:dyDescent="0.25">
      <c r="A296" s="151"/>
      <c r="B296" s="190"/>
      <c r="C296" s="211" t="s">
        <v>584</v>
      </c>
      <c r="D296" s="211" t="s">
        <v>563</v>
      </c>
      <c r="E296" s="211" t="s">
        <v>199</v>
      </c>
      <c r="F296" s="212" t="s">
        <v>200</v>
      </c>
      <c r="G296" s="237"/>
      <c r="H296" s="238">
        <v>0</v>
      </c>
      <c r="I296" s="239"/>
      <c r="J296" s="238">
        <v>0</v>
      </c>
      <c r="K296" s="239"/>
      <c r="L296" s="238">
        <v>0</v>
      </c>
      <c r="M296" s="239"/>
      <c r="N296" s="240">
        <v>3000</v>
      </c>
    </row>
    <row r="297" spans="1:14" ht="38.25" x14ac:dyDescent="0.25">
      <c r="A297" s="151"/>
      <c r="B297" s="190"/>
      <c r="C297" s="191" t="s">
        <v>585</v>
      </c>
      <c r="D297" s="191" t="s">
        <v>563</v>
      </c>
      <c r="E297" s="191" t="s">
        <v>567</v>
      </c>
      <c r="F297" s="195" t="s">
        <v>200</v>
      </c>
      <c r="G297" s="227"/>
      <c r="H297" s="231">
        <v>18577.12</v>
      </c>
      <c r="I297" s="229"/>
      <c r="J297" s="231">
        <v>104452.48</v>
      </c>
      <c r="K297" s="229"/>
      <c r="L297" s="231">
        <v>190844.65</v>
      </c>
      <c r="M297" s="229"/>
      <c r="N297" s="233">
        <v>190844.65</v>
      </c>
    </row>
    <row r="298" spans="1:14" x14ac:dyDescent="0.25">
      <c r="A298" s="151" t="s">
        <v>71</v>
      </c>
      <c r="B298" s="150" t="s">
        <v>70</v>
      </c>
      <c r="C298" s="192"/>
      <c r="D298" s="192"/>
      <c r="E298" s="192"/>
      <c r="F298" s="243"/>
      <c r="G298" s="83"/>
      <c r="H298" s="85"/>
      <c r="I298" s="85"/>
      <c r="J298" s="85"/>
      <c r="K298" s="85"/>
      <c r="L298" s="85"/>
      <c r="M298" s="85"/>
      <c r="N298" s="87"/>
    </row>
    <row r="299" spans="1:14" x14ac:dyDescent="0.25">
      <c r="A299" s="151" t="s">
        <v>72</v>
      </c>
      <c r="B299" s="150" t="s">
        <v>12</v>
      </c>
      <c r="C299" s="152"/>
      <c r="D299" s="152"/>
      <c r="E299" s="152"/>
      <c r="F299" s="165"/>
      <c r="G299" s="166"/>
      <c r="H299" s="167"/>
      <c r="I299" s="167"/>
      <c r="J299" s="167"/>
      <c r="K299" s="167"/>
      <c r="L299" s="167"/>
      <c r="M299" s="167"/>
      <c r="N299" s="168"/>
    </row>
    <row r="300" spans="1:14" x14ac:dyDescent="0.25">
      <c r="A300" s="151" t="s">
        <v>74</v>
      </c>
      <c r="B300" s="150" t="s">
        <v>73</v>
      </c>
      <c r="C300" s="203"/>
      <c r="D300" s="203"/>
      <c r="E300" s="203"/>
      <c r="F300" s="260"/>
      <c r="G300" s="166"/>
      <c r="H300" s="167">
        <v>0</v>
      </c>
      <c r="I300" s="167"/>
      <c r="J300" s="167">
        <v>36401.67</v>
      </c>
      <c r="K300" s="167"/>
      <c r="L300" s="167">
        <v>36401.67</v>
      </c>
      <c r="M300" s="167"/>
      <c r="N300" s="168">
        <v>72803.34</v>
      </c>
    </row>
    <row r="301" spans="1:14" ht="38.25" x14ac:dyDescent="0.25">
      <c r="A301" s="151"/>
      <c r="B301" s="190"/>
      <c r="C301" s="193" t="s">
        <v>586</v>
      </c>
      <c r="D301" s="193" t="s">
        <v>587</v>
      </c>
      <c r="E301" s="193" t="s">
        <v>588</v>
      </c>
      <c r="F301" s="197" t="s">
        <v>264</v>
      </c>
      <c r="G301" s="166"/>
      <c r="H301" s="251">
        <v>0</v>
      </c>
      <c r="I301" s="167"/>
      <c r="J301" s="251">
        <v>36401.67</v>
      </c>
      <c r="K301" s="167"/>
      <c r="L301" s="251">
        <v>36401.67</v>
      </c>
      <c r="M301" s="167"/>
      <c r="N301" s="253">
        <v>72803.34</v>
      </c>
    </row>
    <row r="302" spans="1:14" x14ac:dyDescent="0.25">
      <c r="A302" s="151" t="s">
        <v>76</v>
      </c>
      <c r="B302" s="150" t="s">
        <v>75</v>
      </c>
      <c r="C302" s="192"/>
      <c r="D302" s="192"/>
      <c r="E302" s="192"/>
      <c r="F302" s="243"/>
      <c r="G302" s="83"/>
      <c r="H302" s="85"/>
      <c r="I302" s="85"/>
      <c r="J302" s="85"/>
      <c r="K302" s="85"/>
      <c r="L302" s="85"/>
      <c r="M302" s="85"/>
      <c r="N302" s="87"/>
    </row>
    <row r="303" spans="1:14" x14ac:dyDescent="0.25">
      <c r="A303" s="151" t="s">
        <v>78</v>
      </c>
      <c r="B303" s="150" t="s">
        <v>77</v>
      </c>
      <c r="C303" s="203"/>
      <c r="D303" s="203"/>
      <c r="E303" s="203"/>
      <c r="F303" s="260"/>
      <c r="G303" s="83">
        <v>7169.74</v>
      </c>
      <c r="H303" s="85">
        <f>SUM(H304:H309)</f>
        <v>76843.600000000006</v>
      </c>
      <c r="I303" s="85">
        <v>29444.18</v>
      </c>
      <c r="J303" s="85">
        <f>SUM(J304:J309)</f>
        <v>88203.73</v>
      </c>
      <c r="K303" s="85">
        <v>36501.56</v>
      </c>
      <c r="L303" s="85">
        <f>SUM(L304:L309)</f>
        <v>127840.28</v>
      </c>
      <c r="M303" s="85">
        <v>105859.49</v>
      </c>
      <c r="N303" s="87">
        <f>SUM(N304:N309)</f>
        <v>167476.81</v>
      </c>
    </row>
    <row r="304" spans="1:14" ht="38.25" x14ac:dyDescent="0.25">
      <c r="A304" s="151"/>
      <c r="B304" s="190"/>
      <c r="C304" s="204" t="s">
        <v>589</v>
      </c>
      <c r="D304" s="204" t="s">
        <v>590</v>
      </c>
      <c r="E304" s="204" t="s">
        <v>591</v>
      </c>
      <c r="F304" s="206" t="s">
        <v>197</v>
      </c>
      <c r="G304" s="228"/>
      <c r="H304" s="235">
        <v>61777.05</v>
      </c>
      <c r="I304" s="230"/>
      <c r="J304" s="235">
        <v>67001.259999999995</v>
      </c>
      <c r="K304" s="230"/>
      <c r="L304" s="235">
        <v>100501.89</v>
      </c>
      <c r="M304" s="230"/>
      <c r="N304" s="236">
        <v>134002.53</v>
      </c>
    </row>
    <row r="305" spans="1:14" ht="25.5" x14ac:dyDescent="0.25">
      <c r="A305" s="151"/>
      <c r="B305" s="190"/>
      <c r="C305" s="211" t="s">
        <v>592</v>
      </c>
      <c r="D305" s="211" t="s">
        <v>593</v>
      </c>
      <c r="E305" s="211" t="s">
        <v>594</v>
      </c>
      <c r="F305" s="212" t="s">
        <v>206</v>
      </c>
      <c r="G305" s="237"/>
      <c r="H305" s="238">
        <v>14623.67</v>
      </c>
      <c r="I305" s="239"/>
      <c r="J305" s="238">
        <v>17924.66</v>
      </c>
      <c r="K305" s="239"/>
      <c r="L305" s="238">
        <v>21225.65</v>
      </c>
      <c r="M305" s="239"/>
      <c r="N305" s="240">
        <v>24526.639999999999</v>
      </c>
    </row>
    <row r="306" spans="1:14" ht="38.25" x14ac:dyDescent="0.25">
      <c r="A306" s="151"/>
      <c r="B306" s="190"/>
      <c r="C306" s="211" t="s">
        <v>595</v>
      </c>
      <c r="D306" s="211" t="s">
        <v>596</v>
      </c>
      <c r="E306" s="211" t="s">
        <v>597</v>
      </c>
      <c r="F306" s="212" t="s">
        <v>206</v>
      </c>
      <c r="G306" s="237"/>
      <c r="H306" s="238">
        <v>5.88</v>
      </c>
      <c r="I306" s="239"/>
      <c r="J306" s="238">
        <v>2104.09</v>
      </c>
      <c r="K306" s="239"/>
      <c r="L306" s="238">
        <v>4202.3</v>
      </c>
      <c r="M306" s="239"/>
      <c r="N306" s="240">
        <v>6300.5</v>
      </c>
    </row>
    <row r="307" spans="1:14" ht="38.25" x14ac:dyDescent="0.25">
      <c r="A307" s="151"/>
      <c r="B307" s="190"/>
      <c r="C307" s="211" t="s">
        <v>598</v>
      </c>
      <c r="D307" s="211" t="s">
        <v>599</v>
      </c>
      <c r="E307" s="211" t="s">
        <v>600</v>
      </c>
      <c r="F307" s="212" t="s">
        <v>206</v>
      </c>
      <c r="G307" s="237"/>
      <c r="H307" s="238">
        <v>248</v>
      </c>
      <c r="I307" s="239"/>
      <c r="J307" s="238">
        <v>498.67</v>
      </c>
      <c r="K307" s="239"/>
      <c r="L307" s="238">
        <v>749.34</v>
      </c>
      <c r="M307" s="239"/>
      <c r="N307" s="240">
        <v>1000</v>
      </c>
    </row>
    <row r="308" spans="1:14" ht="38.25" x14ac:dyDescent="0.25">
      <c r="A308" s="151"/>
      <c r="B308" s="190"/>
      <c r="C308" s="211" t="s">
        <v>601</v>
      </c>
      <c r="D308" s="211" t="s">
        <v>602</v>
      </c>
      <c r="E308" s="211" t="s">
        <v>603</v>
      </c>
      <c r="F308" s="212" t="s">
        <v>206</v>
      </c>
      <c r="G308" s="237"/>
      <c r="H308" s="238">
        <v>180</v>
      </c>
      <c r="I308" s="239"/>
      <c r="J308" s="238">
        <v>346.67</v>
      </c>
      <c r="K308" s="239"/>
      <c r="L308" s="238">
        <v>513.34</v>
      </c>
      <c r="M308" s="239"/>
      <c r="N308" s="240">
        <v>680</v>
      </c>
    </row>
    <row r="309" spans="1:14" ht="38.25" x14ac:dyDescent="0.25">
      <c r="A309" s="151"/>
      <c r="B309" s="190"/>
      <c r="C309" s="191" t="s">
        <v>604</v>
      </c>
      <c r="D309" s="191" t="s">
        <v>605</v>
      </c>
      <c r="E309" s="191" t="s">
        <v>606</v>
      </c>
      <c r="F309" s="195" t="s">
        <v>206</v>
      </c>
      <c r="G309" s="227"/>
      <c r="H309" s="231">
        <v>9</v>
      </c>
      <c r="I309" s="229"/>
      <c r="J309" s="231">
        <v>328.38</v>
      </c>
      <c r="K309" s="229"/>
      <c r="L309" s="231">
        <v>647.76</v>
      </c>
      <c r="M309" s="229"/>
      <c r="N309" s="233">
        <v>967.14</v>
      </c>
    </row>
    <row r="310" spans="1:14" x14ac:dyDescent="0.25">
      <c r="A310" s="151" t="s">
        <v>80</v>
      </c>
      <c r="B310" s="150" t="s">
        <v>79</v>
      </c>
      <c r="C310" s="193"/>
      <c r="D310" s="193"/>
      <c r="E310" s="193"/>
      <c r="F310" s="245"/>
      <c r="G310" s="83">
        <v>103.5</v>
      </c>
      <c r="H310" s="85">
        <f>SUM(H311:H321)</f>
        <v>9584.4</v>
      </c>
      <c r="I310" s="85">
        <v>103.5</v>
      </c>
      <c r="J310" s="85">
        <f>SUM(J311:J321)</f>
        <v>36101.07</v>
      </c>
      <c r="K310" s="85">
        <v>27339.35</v>
      </c>
      <c r="L310" s="85">
        <f>SUM(L311:L321)</f>
        <v>44517.740000000005</v>
      </c>
      <c r="M310" s="85">
        <v>27339.35</v>
      </c>
      <c r="N310" s="87">
        <f>SUM(N311:N321)</f>
        <v>72850</v>
      </c>
    </row>
    <row r="311" spans="1:14" ht="25.5" x14ac:dyDescent="0.25">
      <c r="A311" s="151"/>
      <c r="B311" s="190"/>
      <c r="C311" s="204" t="s">
        <v>607</v>
      </c>
      <c r="D311" s="204" t="s">
        <v>608</v>
      </c>
      <c r="E311" s="204" t="s">
        <v>609</v>
      </c>
      <c r="F311" s="206" t="s">
        <v>264</v>
      </c>
      <c r="G311" s="228"/>
      <c r="H311" s="235">
        <v>7000</v>
      </c>
      <c r="I311" s="230"/>
      <c r="J311" s="235">
        <v>12500</v>
      </c>
      <c r="K311" s="230"/>
      <c r="L311" s="235">
        <v>12500</v>
      </c>
      <c r="M311" s="230"/>
      <c r="N311" s="236">
        <v>25000</v>
      </c>
    </row>
    <row r="312" spans="1:14" ht="25.5" x14ac:dyDescent="0.25">
      <c r="A312" s="151"/>
      <c r="B312" s="190"/>
      <c r="C312" s="211" t="s">
        <v>610</v>
      </c>
      <c r="D312" s="211" t="s">
        <v>611</v>
      </c>
      <c r="E312" s="211" t="s">
        <v>612</v>
      </c>
      <c r="F312" s="212" t="s">
        <v>206</v>
      </c>
      <c r="G312" s="237"/>
      <c r="H312" s="238">
        <v>0</v>
      </c>
      <c r="I312" s="239"/>
      <c r="J312" s="238">
        <v>1666.67</v>
      </c>
      <c r="K312" s="239"/>
      <c r="L312" s="238">
        <v>3333.34</v>
      </c>
      <c r="M312" s="239"/>
      <c r="N312" s="240">
        <v>5000</v>
      </c>
    </row>
    <row r="313" spans="1:14" ht="25.5" x14ac:dyDescent="0.25">
      <c r="A313" s="151"/>
      <c r="B313" s="190"/>
      <c r="C313" s="211" t="s">
        <v>613</v>
      </c>
      <c r="D313" s="211" t="s">
        <v>614</v>
      </c>
      <c r="E313" s="211" t="s">
        <v>615</v>
      </c>
      <c r="F313" s="212" t="s">
        <v>206</v>
      </c>
      <c r="G313" s="237"/>
      <c r="H313" s="238">
        <v>0</v>
      </c>
      <c r="I313" s="239"/>
      <c r="J313" s="238">
        <v>83.33</v>
      </c>
      <c r="K313" s="239"/>
      <c r="L313" s="238">
        <v>166.66</v>
      </c>
      <c r="M313" s="239"/>
      <c r="N313" s="240">
        <v>250</v>
      </c>
    </row>
    <row r="314" spans="1:14" ht="25.5" x14ac:dyDescent="0.25">
      <c r="A314" s="151"/>
      <c r="B314" s="190"/>
      <c r="C314" s="211" t="s">
        <v>616</v>
      </c>
      <c r="D314" s="211" t="s">
        <v>608</v>
      </c>
      <c r="E314" s="211" t="s">
        <v>609</v>
      </c>
      <c r="F314" s="212" t="s">
        <v>197</v>
      </c>
      <c r="G314" s="237"/>
      <c r="H314" s="238">
        <v>0</v>
      </c>
      <c r="I314" s="239"/>
      <c r="J314" s="238">
        <v>6000</v>
      </c>
      <c r="K314" s="239"/>
      <c r="L314" s="238">
        <v>6000</v>
      </c>
      <c r="M314" s="239"/>
      <c r="N314" s="240">
        <v>6000</v>
      </c>
    </row>
    <row r="315" spans="1:14" ht="25.5" x14ac:dyDescent="0.25">
      <c r="A315" s="151"/>
      <c r="B315" s="190"/>
      <c r="C315" s="211" t="s">
        <v>617</v>
      </c>
      <c r="D315" s="211" t="s">
        <v>608</v>
      </c>
      <c r="E315" s="211" t="s">
        <v>609</v>
      </c>
      <c r="F315" s="212" t="s">
        <v>264</v>
      </c>
      <c r="G315" s="237"/>
      <c r="H315" s="238">
        <v>0</v>
      </c>
      <c r="I315" s="239"/>
      <c r="J315" s="238">
        <v>1000</v>
      </c>
      <c r="K315" s="239"/>
      <c r="L315" s="238">
        <v>1000</v>
      </c>
      <c r="M315" s="239"/>
      <c r="N315" s="240">
        <v>2000</v>
      </c>
    </row>
    <row r="316" spans="1:14" ht="25.5" x14ac:dyDescent="0.25">
      <c r="A316" s="151"/>
      <c r="B316" s="190"/>
      <c r="C316" s="211" t="s">
        <v>618</v>
      </c>
      <c r="D316" s="211" t="s">
        <v>608</v>
      </c>
      <c r="E316" s="211" t="s">
        <v>609</v>
      </c>
      <c r="F316" s="212" t="s">
        <v>200</v>
      </c>
      <c r="G316" s="237"/>
      <c r="H316" s="238">
        <v>0</v>
      </c>
      <c r="I316" s="239"/>
      <c r="J316" s="238">
        <v>600</v>
      </c>
      <c r="K316" s="239"/>
      <c r="L316" s="238">
        <v>600</v>
      </c>
      <c r="M316" s="239"/>
      <c r="N316" s="240">
        <v>600</v>
      </c>
    </row>
    <row r="317" spans="1:14" ht="25.5" x14ac:dyDescent="0.25">
      <c r="A317" s="151"/>
      <c r="B317" s="190"/>
      <c r="C317" s="211" t="s">
        <v>619</v>
      </c>
      <c r="D317" s="211" t="s">
        <v>608</v>
      </c>
      <c r="E317" s="211" t="s">
        <v>609</v>
      </c>
      <c r="F317" s="212" t="s">
        <v>264</v>
      </c>
      <c r="G317" s="237"/>
      <c r="H317" s="238">
        <v>0</v>
      </c>
      <c r="I317" s="239"/>
      <c r="J317" s="238">
        <v>1000</v>
      </c>
      <c r="K317" s="239"/>
      <c r="L317" s="238">
        <v>1000</v>
      </c>
      <c r="M317" s="239"/>
      <c r="N317" s="240">
        <v>2000</v>
      </c>
    </row>
    <row r="318" spans="1:14" ht="38.25" x14ac:dyDescent="0.25">
      <c r="A318" s="151"/>
      <c r="B318" s="190"/>
      <c r="C318" s="211" t="s">
        <v>620</v>
      </c>
      <c r="D318" s="211" t="s">
        <v>621</v>
      </c>
      <c r="E318" s="211" t="s">
        <v>622</v>
      </c>
      <c r="F318" s="212" t="s">
        <v>264</v>
      </c>
      <c r="G318" s="237"/>
      <c r="H318" s="238">
        <v>2584.4</v>
      </c>
      <c r="I318" s="239"/>
      <c r="J318" s="238">
        <v>2584.4</v>
      </c>
      <c r="K318" s="239"/>
      <c r="L318" s="238">
        <v>2584.4</v>
      </c>
      <c r="M318" s="239"/>
      <c r="N318" s="240">
        <v>5000</v>
      </c>
    </row>
    <row r="319" spans="1:14" ht="25.5" x14ac:dyDescent="0.25">
      <c r="A319" s="151"/>
      <c r="B319" s="190"/>
      <c r="C319" s="211" t="s">
        <v>623</v>
      </c>
      <c r="D319" s="211" t="s">
        <v>608</v>
      </c>
      <c r="E319" s="211" t="s">
        <v>609</v>
      </c>
      <c r="F319" s="212" t="s">
        <v>200</v>
      </c>
      <c r="G319" s="237"/>
      <c r="H319" s="238">
        <v>0</v>
      </c>
      <c r="I319" s="239"/>
      <c r="J319" s="238">
        <v>1000</v>
      </c>
      <c r="K319" s="239"/>
      <c r="L319" s="238">
        <v>1000</v>
      </c>
      <c r="M319" s="239"/>
      <c r="N319" s="240">
        <v>1000</v>
      </c>
    </row>
    <row r="320" spans="1:14" ht="25.5" x14ac:dyDescent="0.25">
      <c r="A320" s="151"/>
      <c r="B320" s="190"/>
      <c r="C320" s="211" t="s">
        <v>624</v>
      </c>
      <c r="D320" s="211" t="s">
        <v>608</v>
      </c>
      <c r="E320" s="211" t="s">
        <v>609</v>
      </c>
      <c r="F320" s="212" t="s">
        <v>264</v>
      </c>
      <c r="G320" s="237"/>
      <c r="H320" s="238">
        <v>0</v>
      </c>
      <c r="I320" s="239"/>
      <c r="J320" s="238">
        <v>3000</v>
      </c>
      <c r="K320" s="239"/>
      <c r="L320" s="238">
        <v>3000</v>
      </c>
      <c r="M320" s="239"/>
      <c r="N320" s="240">
        <v>6000</v>
      </c>
    </row>
    <row r="321" spans="1:14" ht="25.5" x14ac:dyDescent="0.25">
      <c r="A321" s="151"/>
      <c r="B321" s="190"/>
      <c r="C321" s="191" t="s">
        <v>625</v>
      </c>
      <c r="D321" s="191" t="s">
        <v>626</v>
      </c>
      <c r="E321" s="191" t="s">
        <v>627</v>
      </c>
      <c r="F321" s="195" t="s">
        <v>206</v>
      </c>
      <c r="G321" s="227"/>
      <c r="H321" s="231">
        <v>0</v>
      </c>
      <c r="I321" s="229"/>
      <c r="J321" s="231">
        <v>6666.67</v>
      </c>
      <c r="K321" s="229"/>
      <c r="L321" s="231">
        <v>13333.34</v>
      </c>
      <c r="M321" s="229"/>
      <c r="N321" s="233">
        <v>20000</v>
      </c>
    </row>
    <row r="322" spans="1:14" x14ac:dyDescent="0.25">
      <c r="A322" s="154" t="s">
        <v>62</v>
      </c>
      <c r="B322" s="156" t="s">
        <v>127</v>
      </c>
      <c r="C322" s="192"/>
      <c r="D322" s="192"/>
      <c r="E322" s="192"/>
      <c r="F322" s="243"/>
      <c r="G322" s="75">
        <f>SUM(G126:G310)</f>
        <v>445985.70999999996</v>
      </c>
      <c r="H322" s="76">
        <f>SUM(H310,H303,H302,H300,H299,H298,H275,H160,H150,H126)</f>
        <v>617561.34</v>
      </c>
      <c r="I322" s="76">
        <f>SUM(I310,I303,I302,I300,I299,I298,I275,I160,I150,I126)</f>
        <v>996580.45</v>
      </c>
      <c r="J322" s="76">
        <f>SUM(J310,J303,J302,J300,J299,J298,J275,J160,J150,J126)</f>
        <v>1383431.9700000002</v>
      </c>
      <c r="K322" s="76">
        <f>SUM(K310,K303,K302,K300,K299,K298,K275,K160,K150,K126)</f>
        <v>1544864.83</v>
      </c>
      <c r="L322" s="76">
        <f>SUM(L310,L303,L302,L300,L299,L298,L275,L160,L150,L126)</f>
        <v>2317517.8200000003</v>
      </c>
      <c r="M322" s="76">
        <f>SUM(M126:M310)</f>
        <v>1974497.7100000002</v>
      </c>
      <c r="N322" s="77">
        <f>SUM(N310,N303,N302,N300,N299,N298,N275,N160,N150,N126)</f>
        <v>3148735.1700000004</v>
      </c>
    </row>
    <row r="323" spans="1:14" x14ac:dyDescent="0.25">
      <c r="A323" s="151" t="s">
        <v>83</v>
      </c>
      <c r="B323" s="150" t="s">
        <v>82</v>
      </c>
      <c r="C323" s="152"/>
      <c r="D323" s="152"/>
      <c r="E323" s="152"/>
      <c r="F323" s="165"/>
      <c r="G323" s="71"/>
      <c r="H323" s="73"/>
      <c r="I323" s="85"/>
      <c r="J323" s="85"/>
      <c r="K323" s="85"/>
      <c r="L323" s="85"/>
      <c r="M323" s="85"/>
      <c r="N323" s="169"/>
    </row>
    <row r="324" spans="1:14" x14ac:dyDescent="0.25">
      <c r="A324" s="151" t="s">
        <v>85</v>
      </c>
      <c r="B324" s="150" t="s">
        <v>84</v>
      </c>
      <c r="C324" s="203"/>
      <c r="D324" s="203"/>
      <c r="E324" s="203"/>
      <c r="F324" s="260"/>
      <c r="G324" s="166">
        <v>342967.02</v>
      </c>
      <c r="H324" s="167">
        <f>SUM(H325:H349)</f>
        <v>206667.49999999997</v>
      </c>
      <c r="I324" s="167">
        <v>466880.56</v>
      </c>
      <c r="J324" s="167">
        <f>SUM(J325:J349)</f>
        <v>2240854.2799999998</v>
      </c>
      <c r="K324" s="167">
        <v>1015450.68</v>
      </c>
      <c r="L324" s="167">
        <f>SUM(L325:L349)</f>
        <v>3916549.46</v>
      </c>
      <c r="M324" s="167">
        <v>1801284.44</v>
      </c>
      <c r="N324" s="168">
        <f>SUM(N325:N349)</f>
        <v>5461723.8300000001</v>
      </c>
    </row>
    <row r="325" spans="1:14" ht="25.5" x14ac:dyDescent="0.25">
      <c r="A325" s="151"/>
      <c r="B325" s="190"/>
      <c r="C325" s="204" t="s">
        <v>628</v>
      </c>
      <c r="D325" s="204" t="s">
        <v>629</v>
      </c>
      <c r="E325" s="204" t="s">
        <v>630</v>
      </c>
      <c r="F325" s="206" t="s">
        <v>197</v>
      </c>
      <c r="G325" s="247"/>
      <c r="H325" s="254">
        <v>0</v>
      </c>
      <c r="I325" s="249"/>
      <c r="J325" s="254">
        <v>1000</v>
      </c>
      <c r="K325" s="249"/>
      <c r="L325" s="254">
        <v>1000</v>
      </c>
      <c r="M325" s="249"/>
      <c r="N325" s="255">
        <v>1000</v>
      </c>
    </row>
    <row r="326" spans="1:14" ht="25.5" x14ac:dyDescent="0.25">
      <c r="A326" s="151"/>
      <c r="B326" s="190"/>
      <c r="C326" s="211" t="s">
        <v>631</v>
      </c>
      <c r="D326" s="211" t="s">
        <v>629</v>
      </c>
      <c r="E326" s="211" t="s">
        <v>630</v>
      </c>
      <c r="F326" s="212" t="s">
        <v>197</v>
      </c>
      <c r="G326" s="256"/>
      <c r="H326" s="257">
        <v>0</v>
      </c>
      <c r="I326" s="258"/>
      <c r="J326" s="257">
        <v>1000</v>
      </c>
      <c r="K326" s="258"/>
      <c r="L326" s="257">
        <v>1000</v>
      </c>
      <c r="M326" s="258"/>
      <c r="N326" s="259">
        <v>1000</v>
      </c>
    </row>
    <row r="327" spans="1:14" x14ac:dyDescent="0.25">
      <c r="A327" s="151"/>
      <c r="B327" s="190"/>
      <c r="C327" s="211" t="s">
        <v>632</v>
      </c>
      <c r="D327" s="211" t="s">
        <v>633</v>
      </c>
      <c r="E327" s="211" t="s">
        <v>199</v>
      </c>
      <c r="F327" s="212" t="s">
        <v>197</v>
      </c>
      <c r="G327" s="256"/>
      <c r="H327" s="257">
        <v>383.08</v>
      </c>
      <c r="I327" s="258"/>
      <c r="J327" s="257">
        <v>25400</v>
      </c>
      <c r="K327" s="258"/>
      <c r="L327" s="257">
        <v>25400</v>
      </c>
      <c r="M327" s="258"/>
      <c r="N327" s="259">
        <v>25400</v>
      </c>
    </row>
    <row r="328" spans="1:14" ht="25.5" x14ac:dyDescent="0.25">
      <c r="A328" s="151"/>
      <c r="B328" s="190"/>
      <c r="C328" s="211" t="s">
        <v>634</v>
      </c>
      <c r="D328" s="211" t="s">
        <v>635</v>
      </c>
      <c r="E328" s="211" t="s">
        <v>199</v>
      </c>
      <c r="F328" s="212" t="s">
        <v>206</v>
      </c>
      <c r="G328" s="256"/>
      <c r="H328" s="257">
        <v>51903.360000000001</v>
      </c>
      <c r="I328" s="258"/>
      <c r="J328" s="257">
        <v>291496.27</v>
      </c>
      <c r="K328" s="258"/>
      <c r="L328" s="257">
        <v>531089.18000000005</v>
      </c>
      <c r="M328" s="258"/>
      <c r="N328" s="259">
        <v>770682.08</v>
      </c>
    </row>
    <row r="329" spans="1:14" ht="25.5" x14ac:dyDescent="0.25">
      <c r="A329" s="151"/>
      <c r="B329" s="190"/>
      <c r="C329" s="211" t="s">
        <v>636</v>
      </c>
      <c r="D329" s="211" t="s">
        <v>635</v>
      </c>
      <c r="E329" s="211" t="s">
        <v>199</v>
      </c>
      <c r="F329" s="212" t="s">
        <v>206</v>
      </c>
      <c r="G329" s="256"/>
      <c r="H329" s="257">
        <v>0</v>
      </c>
      <c r="I329" s="258"/>
      <c r="J329" s="257">
        <v>2666.67</v>
      </c>
      <c r="K329" s="258"/>
      <c r="L329" s="257">
        <v>5333.34</v>
      </c>
      <c r="M329" s="258"/>
      <c r="N329" s="259">
        <v>8000</v>
      </c>
    </row>
    <row r="330" spans="1:14" x14ac:dyDescent="0.25">
      <c r="A330" s="151"/>
      <c r="B330" s="190"/>
      <c r="C330" s="211" t="s">
        <v>637</v>
      </c>
      <c r="D330" s="211" t="s">
        <v>635</v>
      </c>
      <c r="E330" s="211" t="s">
        <v>638</v>
      </c>
      <c r="F330" s="212" t="s">
        <v>197</v>
      </c>
      <c r="G330" s="256"/>
      <c r="H330" s="257">
        <v>4383.62</v>
      </c>
      <c r="I330" s="258"/>
      <c r="J330" s="257">
        <v>56694.28</v>
      </c>
      <c r="K330" s="258"/>
      <c r="L330" s="257">
        <v>122788.56</v>
      </c>
      <c r="M330" s="258"/>
      <c r="N330" s="259">
        <v>122788.56</v>
      </c>
    </row>
    <row r="331" spans="1:14" x14ac:dyDescent="0.25">
      <c r="A331" s="151"/>
      <c r="B331" s="190"/>
      <c r="C331" s="211" t="s">
        <v>639</v>
      </c>
      <c r="D331" s="211" t="s">
        <v>635</v>
      </c>
      <c r="E331" s="211" t="s">
        <v>199</v>
      </c>
      <c r="F331" s="212" t="s">
        <v>197</v>
      </c>
      <c r="G331" s="256"/>
      <c r="H331" s="257">
        <v>0</v>
      </c>
      <c r="I331" s="258"/>
      <c r="J331" s="257">
        <v>0</v>
      </c>
      <c r="K331" s="258"/>
      <c r="L331" s="257">
        <v>0</v>
      </c>
      <c r="M331" s="258"/>
      <c r="N331" s="259">
        <v>25483.61</v>
      </c>
    </row>
    <row r="332" spans="1:14" ht="25.5" x14ac:dyDescent="0.25">
      <c r="A332" s="151"/>
      <c r="B332" s="190"/>
      <c r="C332" s="211" t="s">
        <v>640</v>
      </c>
      <c r="D332" s="211" t="s">
        <v>641</v>
      </c>
      <c r="E332" s="211" t="s">
        <v>642</v>
      </c>
      <c r="F332" s="212" t="s">
        <v>197</v>
      </c>
      <c r="G332" s="256"/>
      <c r="H332" s="257">
        <v>0</v>
      </c>
      <c r="I332" s="258"/>
      <c r="J332" s="257">
        <v>6536</v>
      </c>
      <c r="K332" s="258"/>
      <c r="L332" s="257">
        <v>9804</v>
      </c>
      <c r="M332" s="258"/>
      <c r="N332" s="259">
        <v>9804</v>
      </c>
    </row>
    <row r="333" spans="1:14" ht="38.25" x14ac:dyDescent="0.25">
      <c r="A333" s="151"/>
      <c r="B333" s="190"/>
      <c r="C333" s="211" t="s">
        <v>643</v>
      </c>
      <c r="D333" s="211" t="s">
        <v>641</v>
      </c>
      <c r="E333" s="211" t="s">
        <v>199</v>
      </c>
      <c r="F333" s="212" t="s">
        <v>197</v>
      </c>
      <c r="G333" s="256"/>
      <c r="H333" s="257">
        <v>2684</v>
      </c>
      <c r="I333" s="258"/>
      <c r="J333" s="257">
        <v>2684</v>
      </c>
      <c r="K333" s="258"/>
      <c r="L333" s="257">
        <v>2684</v>
      </c>
      <c r="M333" s="258"/>
      <c r="N333" s="259">
        <v>2684</v>
      </c>
    </row>
    <row r="334" spans="1:14" ht="25.5" x14ac:dyDescent="0.25">
      <c r="A334" s="151"/>
      <c r="B334" s="190"/>
      <c r="C334" s="211" t="s">
        <v>644</v>
      </c>
      <c r="D334" s="211" t="s">
        <v>645</v>
      </c>
      <c r="E334" s="211" t="s">
        <v>646</v>
      </c>
      <c r="F334" s="212" t="s">
        <v>197</v>
      </c>
      <c r="G334" s="256"/>
      <c r="H334" s="257">
        <v>2440</v>
      </c>
      <c r="I334" s="258"/>
      <c r="J334" s="257">
        <v>3660</v>
      </c>
      <c r="K334" s="258"/>
      <c r="L334" s="257">
        <v>6100</v>
      </c>
      <c r="M334" s="258"/>
      <c r="N334" s="259">
        <v>8540</v>
      </c>
    </row>
    <row r="335" spans="1:14" ht="25.5" x14ac:dyDescent="0.25">
      <c r="A335" s="151"/>
      <c r="B335" s="190"/>
      <c r="C335" s="211" t="s">
        <v>647</v>
      </c>
      <c r="D335" s="211" t="s">
        <v>641</v>
      </c>
      <c r="E335" s="211" t="s">
        <v>648</v>
      </c>
      <c r="F335" s="212" t="s">
        <v>197</v>
      </c>
      <c r="G335" s="256"/>
      <c r="H335" s="257">
        <v>0</v>
      </c>
      <c r="I335" s="258"/>
      <c r="J335" s="257">
        <v>124</v>
      </c>
      <c r="K335" s="258"/>
      <c r="L335" s="257">
        <v>124</v>
      </c>
      <c r="M335" s="258"/>
      <c r="N335" s="259">
        <v>124</v>
      </c>
    </row>
    <row r="336" spans="1:14" ht="25.5" x14ac:dyDescent="0.25">
      <c r="A336" s="151"/>
      <c r="B336" s="190"/>
      <c r="C336" s="211" t="s">
        <v>649</v>
      </c>
      <c r="D336" s="211" t="s">
        <v>650</v>
      </c>
      <c r="E336" s="211" t="s">
        <v>651</v>
      </c>
      <c r="F336" s="212" t="s">
        <v>197</v>
      </c>
      <c r="G336" s="256"/>
      <c r="H336" s="257">
        <v>0</v>
      </c>
      <c r="I336" s="258"/>
      <c r="J336" s="257">
        <v>20000</v>
      </c>
      <c r="K336" s="258"/>
      <c r="L336" s="257">
        <v>150000</v>
      </c>
      <c r="M336" s="258"/>
      <c r="N336" s="259">
        <v>150000</v>
      </c>
    </row>
    <row r="337" spans="1:14" ht="25.5" x14ac:dyDescent="0.25">
      <c r="A337" s="151"/>
      <c r="B337" s="190"/>
      <c r="C337" s="211" t="s">
        <v>652</v>
      </c>
      <c r="D337" s="211" t="s">
        <v>653</v>
      </c>
      <c r="E337" s="211" t="s">
        <v>654</v>
      </c>
      <c r="F337" s="212" t="s">
        <v>264</v>
      </c>
      <c r="G337" s="256"/>
      <c r="H337" s="257">
        <v>2928</v>
      </c>
      <c r="I337" s="258"/>
      <c r="J337" s="257">
        <v>2989</v>
      </c>
      <c r="K337" s="258"/>
      <c r="L337" s="257">
        <v>2989</v>
      </c>
      <c r="M337" s="258"/>
      <c r="N337" s="259">
        <v>5978</v>
      </c>
    </row>
    <row r="338" spans="1:14" x14ac:dyDescent="0.25">
      <c r="A338" s="151"/>
      <c r="B338" s="190"/>
      <c r="C338" s="211" t="s">
        <v>655</v>
      </c>
      <c r="D338" s="211" t="s">
        <v>635</v>
      </c>
      <c r="E338" s="211" t="s">
        <v>656</v>
      </c>
      <c r="F338" s="212" t="s">
        <v>264</v>
      </c>
      <c r="G338" s="256"/>
      <c r="H338" s="257">
        <v>0</v>
      </c>
      <c r="I338" s="258"/>
      <c r="J338" s="257">
        <v>29000</v>
      </c>
      <c r="K338" s="258"/>
      <c r="L338" s="257">
        <v>29000</v>
      </c>
      <c r="M338" s="258"/>
      <c r="N338" s="259">
        <v>58000</v>
      </c>
    </row>
    <row r="339" spans="1:14" ht="25.5" x14ac:dyDescent="0.25">
      <c r="A339" s="151"/>
      <c r="B339" s="190"/>
      <c r="C339" s="211" t="s">
        <v>657</v>
      </c>
      <c r="D339" s="211" t="s">
        <v>635</v>
      </c>
      <c r="E339" s="211" t="s">
        <v>199</v>
      </c>
      <c r="F339" s="212" t="s">
        <v>197</v>
      </c>
      <c r="G339" s="256"/>
      <c r="H339" s="257">
        <v>660</v>
      </c>
      <c r="I339" s="258"/>
      <c r="J339" s="257">
        <v>750660</v>
      </c>
      <c r="K339" s="258"/>
      <c r="L339" s="257">
        <v>1150660</v>
      </c>
      <c r="M339" s="258"/>
      <c r="N339" s="259">
        <v>1616429.85</v>
      </c>
    </row>
    <row r="340" spans="1:14" ht="25.5" x14ac:dyDescent="0.25">
      <c r="A340" s="151"/>
      <c r="B340" s="190"/>
      <c r="C340" s="211" t="s">
        <v>658</v>
      </c>
      <c r="D340" s="211" t="s">
        <v>659</v>
      </c>
      <c r="E340" s="211" t="s">
        <v>660</v>
      </c>
      <c r="F340" s="212" t="s">
        <v>200</v>
      </c>
      <c r="G340" s="256"/>
      <c r="H340" s="257">
        <v>0</v>
      </c>
      <c r="I340" s="258"/>
      <c r="J340" s="257">
        <v>6784.96</v>
      </c>
      <c r="K340" s="258"/>
      <c r="L340" s="257">
        <v>6784.96</v>
      </c>
      <c r="M340" s="258"/>
      <c r="N340" s="259">
        <v>18298.169999999998</v>
      </c>
    </row>
    <row r="341" spans="1:14" ht="25.5" x14ac:dyDescent="0.25">
      <c r="A341" s="151"/>
      <c r="B341" s="190"/>
      <c r="C341" s="211" t="s">
        <v>661</v>
      </c>
      <c r="D341" s="211" t="s">
        <v>653</v>
      </c>
      <c r="E341" s="211" t="s">
        <v>654</v>
      </c>
      <c r="F341" s="212" t="s">
        <v>206</v>
      </c>
      <c r="G341" s="256"/>
      <c r="H341" s="257">
        <v>0</v>
      </c>
      <c r="I341" s="258"/>
      <c r="J341" s="257">
        <v>1504.62</v>
      </c>
      <c r="K341" s="258"/>
      <c r="L341" s="257">
        <v>3009.24</v>
      </c>
      <c r="M341" s="258"/>
      <c r="N341" s="259">
        <v>4513.87</v>
      </c>
    </row>
    <row r="342" spans="1:14" ht="25.5" x14ac:dyDescent="0.25">
      <c r="A342" s="151"/>
      <c r="B342" s="190"/>
      <c r="C342" s="211" t="s">
        <v>662</v>
      </c>
      <c r="D342" s="211" t="s">
        <v>663</v>
      </c>
      <c r="E342" s="211" t="s">
        <v>664</v>
      </c>
      <c r="F342" s="212" t="s">
        <v>200</v>
      </c>
      <c r="G342" s="256"/>
      <c r="H342" s="257">
        <v>5083</v>
      </c>
      <c r="I342" s="258"/>
      <c r="J342" s="257">
        <v>6229.65</v>
      </c>
      <c r="K342" s="258"/>
      <c r="L342" s="257">
        <v>25306.16</v>
      </c>
      <c r="M342" s="258"/>
      <c r="N342" s="259">
        <v>25306.16</v>
      </c>
    </row>
    <row r="343" spans="1:14" ht="25.5" x14ac:dyDescent="0.25">
      <c r="A343" s="151"/>
      <c r="B343" s="190"/>
      <c r="C343" s="211" t="s">
        <v>665</v>
      </c>
      <c r="D343" s="211" t="s">
        <v>663</v>
      </c>
      <c r="E343" s="211" t="s">
        <v>664</v>
      </c>
      <c r="F343" s="212" t="s">
        <v>264</v>
      </c>
      <c r="G343" s="256"/>
      <c r="H343" s="257">
        <v>21739.4</v>
      </c>
      <c r="I343" s="258"/>
      <c r="J343" s="257">
        <v>28314.2</v>
      </c>
      <c r="K343" s="258"/>
      <c r="L343" s="257">
        <v>28314.2</v>
      </c>
      <c r="M343" s="258"/>
      <c r="N343" s="259">
        <v>56628.4</v>
      </c>
    </row>
    <row r="344" spans="1:14" ht="38.25" x14ac:dyDescent="0.25">
      <c r="A344" s="151"/>
      <c r="B344" s="190"/>
      <c r="C344" s="211" t="s">
        <v>666</v>
      </c>
      <c r="D344" s="211" t="s">
        <v>635</v>
      </c>
      <c r="E344" s="211" t="s">
        <v>667</v>
      </c>
      <c r="F344" s="212" t="s">
        <v>197</v>
      </c>
      <c r="G344" s="256"/>
      <c r="H344" s="257">
        <v>0</v>
      </c>
      <c r="I344" s="258"/>
      <c r="J344" s="257">
        <v>67533.63</v>
      </c>
      <c r="K344" s="258"/>
      <c r="L344" s="257">
        <v>167533.63</v>
      </c>
      <c r="M344" s="258"/>
      <c r="N344" s="259">
        <v>167533.63</v>
      </c>
    </row>
    <row r="345" spans="1:14" x14ac:dyDescent="0.25">
      <c r="A345" s="151"/>
      <c r="B345" s="190"/>
      <c r="C345" s="211" t="s">
        <v>668</v>
      </c>
      <c r="D345" s="211" t="s">
        <v>635</v>
      </c>
      <c r="E345" s="211" t="s">
        <v>667</v>
      </c>
      <c r="F345" s="212" t="s">
        <v>197</v>
      </c>
      <c r="G345" s="256"/>
      <c r="H345" s="257">
        <v>0</v>
      </c>
      <c r="I345" s="258"/>
      <c r="J345" s="257">
        <v>132274.37</v>
      </c>
      <c r="K345" s="258"/>
      <c r="L345" s="257">
        <v>132274.37</v>
      </c>
      <c r="M345" s="258"/>
      <c r="N345" s="259">
        <v>132274.37</v>
      </c>
    </row>
    <row r="346" spans="1:14" ht="25.5" x14ac:dyDescent="0.25">
      <c r="A346" s="151"/>
      <c r="B346" s="190"/>
      <c r="C346" s="211" t="s">
        <v>669</v>
      </c>
      <c r="D346" s="211" t="s">
        <v>635</v>
      </c>
      <c r="E346" s="211" t="s">
        <v>667</v>
      </c>
      <c r="F346" s="212" t="s">
        <v>197</v>
      </c>
      <c r="G346" s="256"/>
      <c r="H346" s="257">
        <v>0</v>
      </c>
      <c r="I346" s="258"/>
      <c r="J346" s="257">
        <v>50000</v>
      </c>
      <c r="K346" s="258"/>
      <c r="L346" s="257">
        <v>130000</v>
      </c>
      <c r="M346" s="258"/>
      <c r="N346" s="259">
        <v>234848.11</v>
      </c>
    </row>
    <row r="347" spans="1:14" ht="25.5" x14ac:dyDescent="0.25">
      <c r="A347" s="151"/>
      <c r="B347" s="190"/>
      <c r="C347" s="211" t="s">
        <v>670</v>
      </c>
      <c r="D347" s="211" t="s">
        <v>635</v>
      </c>
      <c r="E347" s="211" t="s">
        <v>199</v>
      </c>
      <c r="F347" s="212" t="s">
        <v>206</v>
      </c>
      <c r="G347" s="256"/>
      <c r="H347" s="257">
        <v>83095.02</v>
      </c>
      <c r="I347" s="258"/>
      <c r="J347" s="257">
        <v>714147.21</v>
      </c>
      <c r="K347" s="258"/>
      <c r="L347" s="257">
        <v>1345199.4</v>
      </c>
      <c r="M347" s="258"/>
      <c r="N347" s="259">
        <v>1976251.6</v>
      </c>
    </row>
    <row r="348" spans="1:14" ht="25.5" x14ac:dyDescent="0.25">
      <c r="A348" s="151"/>
      <c r="B348" s="190"/>
      <c r="C348" s="211" t="s">
        <v>671</v>
      </c>
      <c r="D348" s="211" t="s">
        <v>635</v>
      </c>
      <c r="E348" s="211" t="s">
        <v>672</v>
      </c>
      <c r="F348" s="212" t="s">
        <v>197</v>
      </c>
      <c r="G348" s="256"/>
      <c r="H348" s="257">
        <v>18680.02</v>
      </c>
      <c r="I348" s="258"/>
      <c r="J348" s="257">
        <v>18680.02</v>
      </c>
      <c r="K348" s="258"/>
      <c r="L348" s="257">
        <v>18680.02</v>
      </c>
      <c r="M348" s="258"/>
      <c r="N348" s="259">
        <v>18680.02</v>
      </c>
    </row>
    <row r="349" spans="1:14" ht="25.5" x14ac:dyDescent="0.25">
      <c r="A349" s="151"/>
      <c r="B349" s="190"/>
      <c r="C349" s="191" t="s">
        <v>673</v>
      </c>
      <c r="D349" s="191" t="s">
        <v>674</v>
      </c>
      <c r="E349" s="191" t="s">
        <v>675</v>
      </c>
      <c r="F349" s="195" t="s">
        <v>197</v>
      </c>
      <c r="G349" s="246"/>
      <c r="H349" s="250">
        <v>12688</v>
      </c>
      <c r="I349" s="248"/>
      <c r="J349" s="250">
        <v>21475.4</v>
      </c>
      <c r="K349" s="248"/>
      <c r="L349" s="250">
        <v>21475.4</v>
      </c>
      <c r="M349" s="248"/>
      <c r="N349" s="252">
        <v>21475.4</v>
      </c>
    </row>
    <row r="350" spans="1:14" x14ac:dyDescent="0.25">
      <c r="A350" s="151" t="s">
        <v>86</v>
      </c>
      <c r="B350" s="150" t="s">
        <v>0</v>
      </c>
      <c r="C350" s="193"/>
      <c r="D350" s="193"/>
      <c r="E350" s="193"/>
      <c r="F350" s="245"/>
      <c r="G350" s="83"/>
      <c r="H350" s="85">
        <v>0</v>
      </c>
      <c r="I350" s="85">
        <v>4000</v>
      </c>
      <c r="J350" s="85">
        <v>0</v>
      </c>
      <c r="K350" s="85">
        <v>4000</v>
      </c>
      <c r="L350" s="85">
        <v>0</v>
      </c>
      <c r="M350" s="85">
        <v>4000</v>
      </c>
      <c r="N350" s="87">
        <v>6160</v>
      </c>
    </row>
    <row r="351" spans="1:14" ht="25.5" x14ac:dyDescent="0.25">
      <c r="A351" s="151"/>
      <c r="B351" s="190"/>
      <c r="C351" s="193" t="s">
        <v>676</v>
      </c>
      <c r="D351" s="193" t="s">
        <v>677</v>
      </c>
      <c r="E351" s="193" t="s">
        <v>678</v>
      </c>
      <c r="F351" s="197" t="s">
        <v>200</v>
      </c>
      <c r="G351" s="83"/>
      <c r="H351" s="232">
        <v>0</v>
      </c>
      <c r="I351" s="85"/>
      <c r="J351" s="232">
        <v>0</v>
      </c>
      <c r="K351" s="85"/>
      <c r="L351" s="232">
        <v>0</v>
      </c>
      <c r="M351" s="85"/>
      <c r="N351" s="234">
        <v>6160</v>
      </c>
    </row>
    <row r="352" spans="1:14" x14ac:dyDescent="0.25">
      <c r="A352" s="151" t="s">
        <v>87</v>
      </c>
      <c r="B352" s="150" t="s">
        <v>1</v>
      </c>
      <c r="C352" s="192"/>
      <c r="D352" s="192"/>
      <c r="E352" s="192"/>
      <c r="F352" s="243"/>
      <c r="G352" s="83"/>
      <c r="H352" s="85"/>
      <c r="I352" s="85"/>
      <c r="J352" s="85"/>
      <c r="K352" s="85"/>
      <c r="L352" s="85"/>
      <c r="M352" s="85"/>
      <c r="N352" s="87"/>
    </row>
    <row r="353" spans="1:14" x14ac:dyDescent="0.25">
      <c r="A353" s="151" t="s">
        <v>89</v>
      </c>
      <c r="B353" s="150" t="s">
        <v>88</v>
      </c>
      <c r="C353" s="203"/>
      <c r="D353" s="203"/>
      <c r="E353" s="203"/>
      <c r="F353" s="260"/>
      <c r="G353" s="170"/>
      <c r="H353" s="171">
        <v>496.71</v>
      </c>
      <c r="I353" s="171"/>
      <c r="J353" s="171">
        <v>8500</v>
      </c>
      <c r="K353" s="171"/>
      <c r="L353" s="171">
        <v>8500</v>
      </c>
      <c r="M353" s="171"/>
      <c r="N353" s="172">
        <v>138015.24</v>
      </c>
    </row>
    <row r="354" spans="1:14" ht="25.5" x14ac:dyDescent="0.25">
      <c r="A354" s="151"/>
      <c r="B354" s="190"/>
      <c r="C354" s="193" t="s">
        <v>679</v>
      </c>
      <c r="D354" s="193" t="s">
        <v>680</v>
      </c>
      <c r="E354" s="193" t="s">
        <v>681</v>
      </c>
      <c r="F354" s="197" t="s">
        <v>197</v>
      </c>
      <c r="G354" s="170"/>
      <c r="H354" s="261">
        <v>496.71</v>
      </c>
      <c r="I354" s="171"/>
      <c r="J354" s="261">
        <v>8500</v>
      </c>
      <c r="K354" s="171"/>
      <c r="L354" s="261">
        <v>8500</v>
      </c>
      <c r="M354" s="171"/>
      <c r="N354" s="262">
        <v>138015.24</v>
      </c>
    </row>
    <row r="355" spans="1:14" x14ac:dyDescent="0.25">
      <c r="A355" s="154" t="s">
        <v>81</v>
      </c>
      <c r="B355" s="156" t="s">
        <v>126</v>
      </c>
      <c r="C355" s="192"/>
      <c r="D355" s="192"/>
      <c r="E355" s="192"/>
      <c r="F355" s="243"/>
      <c r="G355" s="75">
        <f>SUM(G323:G353)</f>
        <v>342967.02</v>
      </c>
      <c r="H355" s="76">
        <f>SUM(H353,H352,H350,H324,H323)</f>
        <v>207164.20999999996</v>
      </c>
      <c r="I355" s="76">
        <f>SUM(I323:I353)</f>
        <v>470880.56</v>
      </c>
      <c r="J355" s="76">
        <f>SUM(J353,J352,J350,J324,J323)</f>
        <v>2249354.2799999998</v>
      </c>
      <c r="K355" s="76">
        <f>SUM(K323:K353)</f>
        <v>1019450.68</v>
      </c>
      <c r="L355" s="76">
        <f>SUM(L353,L352,L350,L324,L323)</f>
        <v>3925049.46</v>
      </c>
      <c r="M355" s="76">
        <f>SUM(M323:M353)</f>
        <v>1805284.44</v>
      </c>
      <c r="N355" s="77">
        <f>SUM(N353,N352,N350,N324,N323)</f>
        <v>5605899.0700000003</v>
      </c>
    </row>
    <row r="356" spans="1:14" x14ac:dyDescent="0.25">
      <c r="A356" s="151" t="s">
        <v>92</v>
      </c>
      <c r="B356" s="150" t="s">
        <v>91</v>
      </c>
      <c r="C356" s="152"/>
      <c r="D356" s="152"/>
      <c r="E356" s="152"/>
      <c r="F356" s="165"/>
      <c r="G356" s="83"/>
      <c r="H356" s="85"/>
      <c r="I356" s="85"/>
      <c r="J356" s="85"/>
      <c r="K356" s="85"/>
      <c r="L356" s="85"/>
      <c r="M356" s="85"/>
      <c r="N356" s="87"/>
    </row>
    <row r="357" spans="1:14" x14ac:dyDescent="0.25">
      <c r="A357" s="151" t="s">
        <v>94</v>
      </c>
      <c r="B357" s="150" t="s">
        <v>93</v>
      </c>
      <c r="C357" s="152"/>
      <c r="D357" s="152"/>
      <c r="E357" s="152"/>
      <c r="F357" s="165"/>
      <c r="G357" s="83"/>
      <c r="H357" s="85"/>
      <c r="I357" s="85"/>
      <c r="J357" s="85"/>
      <c r="K357" s="85"/>
      <c r="L357" s="85"/>
      <c r="M357" s="85"/>
      <c r="N357" s="87"/>
    </row>
    <row r="358" spans="1:14" x14ac:dyDescent="0.25">
      <c r="A358" s="151" t="s">
        <v>96</v>
      </c>
      <c r="B358" s="150" t="s">
        <v>95</v>
      </c>
      <c r="C358" s="152"/>
      <c r="D358" s="152"/>
      <c r="E358" s="152"/>
      <c r="F358" s="165"/>
      <c r="G358" s="83"/>
      <c r="H358" s="85"/>
      <c r="I358" s="85"/>
      <c r="J358" s="85"/>
      <c r="K358" s="85"/>
      <c r="L358" s="85"/>
      <c r="M358" s="85"/>
      <c r="N358" s="87"/>
    </row>
    <row r="359" spans="1:14" x14ac:dyDescent="0.25">
      <c r="A359" s="151" t="s">
        <v>98</v>
      </c>
      <c r="B359" s="150" t="s">
        <v>97</v>
      </c>
      <c r="C359" s="152"/>
      <c r="D359" s="152"/>
      <c r="E359" s="152"/>
      <c r="F359" s="165"/>
      <c r="G359" s="83"/>
      <c r="H359" s="85"/>
      <c r="I359" s="85"/>
      <c r="J359" s="85"/>
      <c r="K359" s="85"/>
      <c r="L359" s="85"/>
      <c r="M359" s="85"/>
      <c r="N359" s="87"/>
    </row>
    <row r="360" spans="1:14" x14ac:dyDescent="0.25">
      <c r="A360" s="154" t="s">
        <v>90</v>
      </c>
      <c r="B360" s="156" t="s">
        <v>125</v>
      </c>
      <c r="C360" s="152"/>
      <c r="D360" s="152"/>
      <c r="E360" s="152"/>
      <c r="F360" s="165"/>
      <c r="G360" s="75">
        <f>SUM(G356:G359)</f>
        <v>0</v>
      </c>
      <c r="H360" s="173">
        <f>SUM(H359,H358,H357,H356)</f>
        <v>0</v>
      </c>
      <c r="I360" s="173">
        <f>SUM(I356:I359)</f>
        <v>0</v>
      </c>
      <c r="J360" s="173">
        <f>SUM(J359,J358,J357,J356)</f>
        <v>0</v>
      </c>
      <c r="K360" s="173">
        <f>SUM(K356:K359)</f>
        <v>0</v>
      </c>
      <c r="L360" s="173">
        <f>SUM(L359,L358,L357,L356)</f>
        <v>0</v>
      </c>
      <c r="M360" s="173">
        <f>SUM(M356:M359)</f>
        <v>0</v>
      </c>
      <c r="N360" s="174">
        <f>SUM(N359,N358,N357,N356)</f>
        <v>0</v>
      </c>
    </row>
    <row r="361" spans="1:14" x14ac:dyDescent="0.25">
      <c r="A361" s="151" t="s">
        <v>101</v>
      </c>
      <c r="B361" s="150" t="s">
        <v>100</v>
      </c>
      <c r="C361" s="152"/>
      <c r="D361" s="152"/>
      <c r="E361" s="152"/>
      <c r="F361" s="165"/>
      <c r="G361" s="83"/>
      <c r="H361" s="85"/>
      <c r="I361" s="85"/>
      <c r="J361" s="85"/>
      <c r="K361" s="85"/>
      <c r="L361" s="85"/>
      <c r="M361" s="85"/>
      <c r="N361" s="87"/>
    </row>
    <row r="362" spans="1:14" x14ac:dyDescent="0.25">
      <c r="A362" s="151" t="s">
        <v>103</v>
      </c>
      <c r="B362" s="150" t="s">
        <v>102</v>
      </c>
      <c r="C362" s="152"/>
      <c r="D362" s="152"/>
      <c r="E362" s="152"/>
      <c r="F362" s="165"/>
      <c r="G362" s="83"/>
      <c r="H362" s="85"/>
      <c r="I362" s="85"/>
      <c r="J362" s="85"/>
      <c r="K362" s="85"/>
      <c r="L362" s="85"/>
      <c r="M362" s="85"/>
      <c r="N362" s="87"/>
    </row>
    <row r="363" spans="1:14" x14ac:dyDescent="0.25">
      <c r="A363" s="151" t="s">
        <v>105</v>
      </c>
      <c r="B363" s="150" t="s">
        <v>104</v>
      </c>
      <c r="C363" s="203"/>
      <c r="D363" s="203"/>
      <c r="E363" s="203"/>
      <c r="F363" s="260"/>
      <c r="G363" s="83"/>
      <c r="H363" s="85">
        <v>0</v>
      </c>
      <c r="I363" s="85"/>
      <c r="J363" s="85">
        <v>34594.83</v>
      </c>
      <c r="K363" s="85"/>
      <c r="L363" s="85">
        <v>34594.83</v>
      </c>
      <c r="M363" s="85"/>
      <c r="N363" s="87">
        <v>69189.66</v>
      </c>
    </row>
    <row r="364" spans="1:14" ht="51" x14ac:dyDescent="0.25">
      <c r="A364" s="151"/>
      <c r="B364" s="190"/>
      <c r="C364" s="193" t="s">
        <v>682</v>
      </c>
      <c r="D364" s="193" t="s">
        <v>683</v>
      </c>
      <c r="E364" s="193" t="s">
        <v>684</v>
      </c>
      <c r="F364" s="197" t="s">
        <v>264</v>
      </c>
      <c r="G364" s="83"/>
      <c r="H364" s="232">
        <v>0</v>
      </c>
      <c r="I364" s="85"/>
      <c r="J364" s="232">
        <v>34594.83</v>
      </c>
      <c r="K364" s="85"/>
      <c r="L364" s="232">
        <v>34594.83</v>
      </c>
      <c r="M364" s="85"/>
      <c r="N364" s="234">
        <v>69189.66</v>
      </c>
    </row>
    <row r="365" spans="1:14" x14ac:dyDescent="0.25">
      <c r="A365" s="151" t="s">
        <v>107</v>
      </c>
      <c r="B365" s="150" t="s">
        <v>106</v>
      </c>
      <c r="C365" s="192"/>
      <c r="D365" s="192"/>
      <c r="E365" s="192"/>
      <c r="F365" s="243"/>
      <c r="G365" s="83"/>
      <c r="H365" s="85"/>
      <c r="I365" s="85"/>
      <c r="J365" s="85"/>
      <c r="K365" s="85"/>
      <c r="L365" s="85"/>
      <c r="M365" s="85"/>
      <c r="N365" s="87"/>
    </row>
    <row r="366" spans="1:14" x14ac:dyDescent="0.25">
      <c r="A366" s="151" t="s">
        <v>109</v>
      </c>
      <c r="B366" s="150" t="s">
        <v>108</v>
      </c>
      <c r="C366" s="152"/>
      <c r="D366" s="152"/>
      <c r="E366" s="152"/>
      <c r="F366" s="165"/>
      <c r="G366" s="83"/>
      <c r="H366" s="85"/>
      <c r="I366" s="85"/>
      <c r="J366" s="85"/>
      <c r="K366" s="85"/>
      <c r="L366" s="85"/>
      <c r="M366" s="85"/>
      <c r="N366" s="87"/>
    </row>
    <row r="367" spans="1:14" x14ac:dyDescent="0.25">
      <c r="A367" s="154" t="s">
        <v>99</v>
      </c>
      <c r="B367" s="156" t="s">
        <v>124</v>
      </c>
      <c r="C367" s="152"/>
      <c r="D367" s="152"/>
      <c r="E367" s="152"/>
      <c r="F367" s="165"/>
      <c r="G367" s="175">
        <f>SUM(G361:G366)</f>
        <v>0</v>
      </c>
      <c r="H367" s="173">
        <f>SUM(H366,H365,H363,H362,H361)</f>
        <v>0</v>
      </c>
      <c r="I367" s="173">
        <f>SUM(I361:I366)</f>
        <v>0</v>
      </c>
      <c r="J367" s="173">
        <f>SUM(J366,J365,J363,J362,J361)</f>
        <v>34594.83</v>
      </c>
      <c r="K367" s="173">
        <f>SUM(K366,K365,K363,K362,K361)</f>
        <v>0</v>
      </c>
      <c r="L367" s="173">
        <f>SUM(L366,L365,L363,L362,L361)</f>
        <v>34594.83</v>
      </c>
      <c r="M367" s="173">
        <f>SUM(M366,M365,M363,M362,M361)</f>
        <v>0</v>
      </c>
      <c r="N367" s="174">
        <f>SUM(N366,N365,N363,N362,N361)</f>
        <v>69189.66</v>
      </c>
    </row>
    <row r="368" spans="1:14" x14ac:dyDescent="0.25">
      <c r="A368" s="151" t="s">
        <v>168</v>
      </c>
      <c r="B368" s="176" t="s">
        <v>175</v>
      </c>
      <c r="C368" s="177"/>
      <c r="D368" s="177"/>
      <c r="E368" s="177"/>
      <c r="F368" s="178"/>
      <c r="G368" s="83"/>
      <c r="H368" s="85"/>
      <c r="I368" s="85"/>
      <c r="J368" s="85"/>
      <c r="K368" s="85"/>
      <c r="L368" s="85"/>
      <c r="M368" s="85"/>
      <c r="N368" s="87"/>
    </row>
    <row r="369" spans="1:14" ht="30" x14ac:dyDescent="0.25">
      <c r="A369" s="154" t="s">
        <v>176</v>
      </c>
      <c r="B369" s="179" t="s">
        <v>128</v>
      </c>
      <c r="C369" s="177"/>
      <c r="D369" s="177"/>
      <c r="E369" s="177"/>
      <c r="F369" s="178"/>
      <c r="G369" s="180">
        <f t="shared" ref="G369:N369" si="8">G368</f>
        <v>0</v>
      </c>
      <c r="H369" s="181">
        <f t="shared" si="8"/>
        <v>0</v>
      </c>
      <c r="I369" s="181">
        <f t="shared" si="8"/>
        <v>0</v>
      </c>
      <c r="J369" s="181">
        <f t="shared" si="8"/>
        <v>0</v>
      </c>
      <c r="K369" s="181">
        <f t="shared" si="8"/>
        <v>0</v>
      </c>
      <c r="L369" s="181">
        <f t="shared" si="8"/>
        <v>0</v>
      </c>
      <c r="M369" s="181">
        <f t="shared" si="8"/>
        <v>0</v>
      </c>
      <c r="N369" s="182">
        <f t="shared" si="8"/>
        <v>0</v>
      </c>
    </row>
    <row r="370" spans="1:14" x14ac:dyDescent="0.25">
      <c r="A370" s="151" t="s">
        <v>112</v>
      </c>
      <c r="B370" s="150" t="s">
        <v>111</v>
      </c>
      <c r="C370" s="203"/>
      <c r="D370" s="203"/>
      <c r="E370" s="203"/>
      <c r="F370" s="260"/>
      <c r="G370" s="83">
        <v>98157.77</v>
      </c>
      <c r="H370" s="85">
        <f>SUM(H371:H377)</f>
        <v>65199.7</v>
      </c>
      <c r="I370" s="85">
        <v>238745.25</v>
      </c>
      <c r="J370" s="85">
        <f>SUM(J371:J377)</f>
        <v>212373.56</v>
      </c>
      <c r="K370" s="85">
        <v>341718.31</v>
      </c>
      <c r="L370" s="85">
        <f>SUM(L371:L377)</f>
        <v>359547.42</v>
      </c>
      <c r="M370" s="85">
        <v>486861.15</v>
      </c>
      <c r="N370" s="87">
        <f>SUM(N371:N377)</f>
        <v>515276.78</v>
      </c>
    </row>
    <row r="371" spans="1:14" ht="38.25" x14ac:dyDescent="0.25">
      <c r="A371" s="151"/>
      <c r="B371" s="190"/>
      <c r="C371" s="204" t="s">
        <v>685</v>
      </c>
      <c r="D371" s="204" t="s">
        <v>686</v>
      </c>
      <c r="E371" s="204" t="s">
        <v>687</v>
      </c>
      <c r="F371" s="206" t="s">
        <v>315</v>
      </c>
      <c r="G371" s="228"/>
      <c r="H371" s="235">
        <v>6498.22</v>
      </c>
      <c r="I371" s="230"/>
      <c r="J371" s="235">
        <v>15648.75</v>
      </c>
      <c r="K371" s="230"/>
      <c r="L371" s="235">
        <v>24799.279999999999</v>
      </c>
      <c r="M371" s="230"/>
      <c r="N371" s="236">
        <v>37000</v>
      </c>
    </row>
    <row r="372" spans="1:14" ht="38.25" x14ac:dyDescent="0.25">
      <c r="A372" s="151"/>
      <c r="B372" s="190"/>
      <c r="C372" s="211" t="s">
        <v>688</v>
      </c>
      <c r="D372" s="211" t="s">
        <v>689</v>
      </c>
      <c r="E372" s="211" t="s">
        <v>690</v>
      </c>
      <c r="F372" s="212" t="s">
        <v>315</v>
      </c>
      <c r="G372" s="237"/>
      <c r="H372" s="238">
        <v>17941.84</v>
      </c>
      <c r="I372" s="239"/>
      <c r="J372" s="238">
        <v>32059.29</v>
      </c>
      <c r="K372" s="239"/>
      <c r="L372" s="238">
        <v>46176.74</v>
      </c>
      <c r="M372" s="239"/>
      <c r="N372" s="240">
        <v>65000</v>
      </c>
    </row>
    <row r="373" spans="1:14" ht="38.25" x14ac:dyDescent="0.25">
      <c r="A373" s="151"/>
      <c r="B373" s="190"/>
      <c r="C373" s="211" t="s">
        <v>691</v>
      </c>
      <c r="D373" s="211" t="s">
        <v>692</v>
      </c>
      <c r="E373" s="211" t="s">
        <v>693</v>
      </c>
      <c r="F373" s="212" t="s">
        <v>206</v>
      </c>
      <c r="G373" s="237"/>
      <c r="H373" s="238">
        <v>13058.63</v>
      </c>
      <c r="I373" s="239"/>
      <c r="J373" s="238">
        <v>22039.09</v>
      </c>
      <c r="K373" s="239"/>
      <c r="L373" s="238">
        <v>31019.55</v>
      </c>
      <c r="M373" s="239"/>
      <c r="N373" s="240">
        <v>40000</v>
      </c>
    </row>
    <row r="374" spans="1:14" ht="38.25" x14ac:dyDescent="0.25">
      <c r="A374" s="151"/>
      <c r="B374" s="190"/>
      <c r="C374" s="211" t="s">
        <v>694</v>
      </c>
      <c r="D374" s="211" t="s">
        <v>695</v>
      </c>
      <c r="E374" s="211" t="s">
        <v>696</v>
      </c>
      <c r="F374" s="212" t="s">
        <v>206</v>
      </c>
      <c r="G374" s="237"/>
      <c r="H374" s="238">
        <v>23247.62</v>
      </c>
      <c r="I374" s="239"/>
      <c r="J374" s="238">
        <v>132165.07999999999</v>
      </c>
      <c r="K374" s="239"/>
      <c r="L374" s="238">
        <v>241082.54</v>
      </c>
      <c r="M374" s="239"/>
      <c r="N374" s="240">
        <v>350000</v>
      </c>
    </row>
    <row r="375" spans="1:14" ht="38.25" x14ac:dyDescent="0.25">
      <c r="A375" s="151"/>
      <c r="B375" s="190"/>
      <c r="C375" s="211" t="s">
        <v>697</v>
      </c>
      <c r="D375" s="211" t="s">
        <v>698</v>
      </c>
      <c r="E375" s="211" t="s">
        <v>699</v>
      </c>
      <c r="F375" s="212" t="s">
        <v>315</v>
      </c>
      <c r="G375" s="237"/>
      <c r="H375" s="238">
        <v>2281.59</v>
      </c>
      <c r="I375" s="239"/>
      <c r="J375" s="238">
        <v>4680.1499999999996</v>
      </c>
      <c r="K375" s="239"/>
      <c r="L375" s="238">
        <v>7078.71</v>
      </c>
      <c r="M375" s="239"/>
      <c r="N375" s="240">
        <v>10276.780000000001</v>
      </c>
    </row>
    <row r="376" spans="1:14" ht="25.5" x14ac:dyDescent="0.25">
      <c r="A376" s="151"/>
      <c r="B376" s="190"/>
      <c r="C376" s="211" t="s">
        <v>700</v>
      </c>
      <c r="D376" s="211" t="s">
        <v>701</v>
      </c>
      <c r="E376" s="211" t="s">
        <v>702</v>
      </c>
      <c r="F376" s="212" t="s">
        <v>206</v>
      </c>
      <c r="G376" s="237"/>
      <c r="H376" s="238">
        <v>171.8</v>
      </c>
      <c r="I376" s="239"/>
      <c r="J376" s="238">
        <v>1781.2</v>
      </c>
      <c r="K376" s="239"/>
      <c r="L376" s="238">
        <v>3390.6</v>
      </c>
      <c r="M376" s="239"/>
      <c r="N376" s="240">
        <v>5000</v>
      </c>
    </row>
    <row r="377" spans="1:14" ht="38.25" x14ac:dyDescent="0.25">
      <c r="A377" s="151"/>
      <c r="B377" s="190"/>
      <c r="C377" s="191" t="s">
        <v>703</v>
      </c>
      <c r="D377" s="191" t="s">
        <v>704</v>
      </c>
      <c r="E377" s="191" t="s">
        <v>705</v>
      </c>
      <c r="F377" s="195" t="s">
        <v>206</v>
      </c>
      <c r="G377" s="227"/>
      <c r="H377" s="231">
        <v>2000</v>
      </c>
      <c r="I377" s="229"/>
      <c r="J377" s="231">
        <v>4000</v>
      </c>
      <c r="K377" s="229"/>
      <c r="L377" s="231">
        <v>6000</v>
      </c>
      <c r="M377" s="229"/>
      <c r="N377" s="233">
        <v>8000</v>
      </c>
    </row>
    <row r="378" spans="1:14" x14ac:dyDescent="0.25">
      <c r="A378" s="151" t="s">
        <v>114</v>
      </c>
      <c r="B378" s="150" t="s">
        <v>113</v>
      </c>
      <c r="C378" s="193"/>
      <c r="D378" s="193"/>
      <c r="E378" s="193"/>
      <c r="F378" s="245"/>
      <c r="G378" s="83">
        <v>2710.69</v>
      </c>
      <c r="H378" s="85">
        <f>SUM(H379:H380)</f>
        <v>3942.48</v>
      </c>
      <c r="I378" s="85">
        <v>44542.54</v>
      </c>
      <c r="J378" s="85">
        <f>SUM(J379:J380)</f>
        <v>15908.9</v>
      </c>
      <c r="K378" s="85">
        <v>44777.599999999999</v>
      </c>
      <c r="L378" s="85">
        <f>SUM(L379:L380)</f>
        <v>27875.32</v>
      </c>
      <c r="M378" s="85">
        <v>45549.45</v>
      </c>
      <c r="N378" s="87">
        <f>SUM(N379:N380)</f>
        <v>39841.740000000005</v>
      </c>
    </row>
    <row r="379" spans="1:14" ht="25.5" x14ac:dyDescent="0.25">
      <c r="A379" s="151"/>
      <c r="B379" s="190"/>
      <c r="C379" s="204" t="s">
        <v>706</v>
      </c>
      <c r="D379" s="204" t="s">
        <v>707</v>
      </c>
      <c r="E379" s="204" t="s">
        <v>708</v>
      </c>
      <c r="F379" s="206" t="s">
        <v>206</v>
      </c>
      <c r="G379" s="228"/>
      <c r="H379" s="235">
        <v>200</v>
      </c>
      <c r="I379" s="230"/>
      <c r="J379" s="235">
        <v>3533.33</v>
      </c>
      <c r="K379" s="230"/>
      <c r="L379" s="235">
        <v>6866.66</v>
      </c>
      <c r="M379" s="230"/>
      <c r="N379" s="236">
        <v>10200</v>
      </c>
    </row>
    <row r="380" spans="1:14" ht="25.5" x14ac:dyDescent="0.25">
      <c r="A380" s="151"/>
      <c r="B380" s="190"/>
      <c r="C380" s="191" t="s">
        <v>709</v>
      </c>
      <c r="D380" s="191" t="s">
        <v>710</v>
      </c>
      <c r="E380" s="191" t="s">
        <v>711</v>
      </c>
      <c r="F380" s="195" t="s">
        <v>206</v>
      </c>
      <c r="G380" s="227"/>
      <c r="H380" s="231">
        <v>3742.48</v>
      </c>
      <c r="I380" s="229"/>
      <c r="J380" s="231">
        <v>12375.57</v>
      </c>
      <c r="K380" s="229"/>
      <c r="L380" s="231">
        <v>21008.66</v>
      </c>
      <c r="M380" s="229"/>
      <c r="N380" s="233">
        <v>29641.74</v>
      </c>
    </row>
    <row r="381" spans="1:14" x14ac:dyDescent="0.25">
      <c r="A381" s="154" t="s">
        <v>110</v>
      </c>
      <c r="B381" s="156" t="s">
        <v>123</v>
      </c>
      <c r="C381" s="192"/>
      <c r="D381" s="192"/>
      <c r="E381" s="192"/>
      <c r="F381" s="243"/>
      <c r="G381" s="183">
        <f t="shared" ref="G381:N381" si="9">+G370+G378</f>
        <v>100868.46</v>
      </c>
      <c r="H381" s="184">
        <f t="shared" si="9"/>
        <v>69142.179999999993</v>
      </c>
      <c r="I381" s="184">
        <f t="shared" si="9"/>
        <v>283287.78999999998</v>
      </c>
      <c r="J381" s="184">
        <f t="shared" si="9"/>
        <v>228282.46</v>
      </c>
      <c r="K381" s="184">
        <f t="shared" si="9"/>
        <v>386495.91</v>
      </c>
      <c r="L381" s="184">
        <f t="shared" si="9"/>
        <v>387422.74</v>
      </c>
      <c r="M381" s="184">
        <f t="shared" si="9"/>
        <v>532410.6</v>
      </c>
      <c r="N381" s="185">
        <f t="shared" si="9"/>
        <v>555118.52</v>
      </c>
    </row>
    <row r="382" spans="1:14" ht="17.25" x14ac:dyDescent="0.25">
      <c r="A382" s="186" t="s">
        <v>137</v>
      </c>
      <c r="B382" s="51" t="s">
        <v>144</v>
      </c>
      <c r="C382" s="143"/>
      <c r="D382" s="143"/>
      <c r="E382" s="143"/>
      <c r="F382" s="144"/>
      <c r="G382" s="187"/>
      <c r="H382" s="188">
        <v>0</v>
      </c>
      <c r="I382" s="188"/>
      <c r="J382" s="188">
        <v>0</v>
      </c>
      <c r="K382" s="188"/>
      <c r="L382" s="188">
        <v>0</v>
      </c>
      <c r="M382" s="188"/>
      <c r="N382" s="189">
        <v>0</v>
      </c>
    </row>
    <row r="383" spans="1:14" x14ac:dyDescent="0.25">
      <c r="A383" s="4" t="s">
        <v>132</v>
      </c>
      <c r="B383" s="3"/>
      <c r="C383" s="145"/>
      <c r="D383" s="145"/>
      <c r="E383" s="145"/>
      <c r="F383" s="145"/>
      <c r="G383" s="135">
        <f t="shared" ref="G383:N383" si="10">+G382+G381+G369+G367+G360+G355+G322</f>
        <v>889821.19</v>
      </c>
      <c r="H383" s="136">
        <f t="shared" si="10"/>
        <v>893867.73</v>
      </c>
      <c r="I383" s="136">
        <f t="shared" si="10"/>
        <v>1750748.7999999998</v>
      </c>
      <c r="J383" s="136">
        <f t="shared" si="10"/>
        <v>3895663.54</v>
      </c>
      <c r="K383" s="136">
        <f t="shared" si="10"/>
        <v>2950811.42</v>
      </c>
      <c r="L383" s="136">
        <f t="shared" si="10"/>
        <v>6664584.8500000006</v>
      </c>
      <c r="M383" s="136">
        <f t="shared" si="10"/>
        <v>4312192.75</v>
      </c>
      <c r="N383" s="137">
        <f t="shared" si="10"/>
        <v>9378942.4199999999</v>
      </c>
    </row>
    <row r="384" spans="1:14" x14ac:dyDescent="0.25">
      <c r="A384" s="4" t="s">
        <v>174</v>
      </c>
      <c r="B384" s="3"/>
      <c r="C384" s="142"/>
      <c r="D384" s="142"/>
      <c r="E384" s="142"/>
      <c r="F384" s="142"/>
      <c r="G384" s="16"/>
      <c r="H384" s="100">
        <v>42776.98</v>
      </c>
      <c r="I384" s="17"/>
      <c r="J384" s="100">
        <v>42776.98</v>
      </c>
      <c r="K384" s="17"/>
      <c r="L384" s="100">
        <v>42776.98</v>
      </c>
      <c r="M384" s="17"/>
      <c r="N384" s="102">
        <v>42776.98</v>
      </c>
    </row>
    <row r="385" spans="1:14" x14ac:dyDescent="0.25">
      <c r="A385" s="31"/>
      <c r="B385" s="56"/>
      <c r="C385" s="56"/>
      <c r="D385" s="56"/>
      <c r="E385" s="56"/>
      <c r="F385" s="56"/>
      <c r="G385" s="57"/>
      <c r="H385" s="57"/>
      <c r="I385" s="57"/>
      <c r="J385" s="57"/>
      <c r="K385" s="57"/>
      <c r="L385" s="57"/>
      <c r="M385" s="57"/>
      <c r="N385" s="58"/>
    </row>
    <row r="386" spans="1:14" x14ac:dyDescent="0.25">
      <c r="A386" s="59"/>
      <c r="B386" s="60" t="s">
        <v>129</v>
      </c>
      <c r="C386" s="146"/>
      <c r="D386" s="146"/>
      <c r="E386" s="146"/>
      <c r="F386" s="146"/>
      <c r="G386" s="136">
        <f t="shared" ref="G386:N386" si="11">+G120-G383</f>
        <v>2726813.6300000004</v>
      </c>
      <c r="H386" s="136">
        <f t="shared" si="11"/>
        <v>2494914.9300000002</v>
      </c>
      <c r="I386" s="136">
        <f t="shared" si="11"/>
        <v>3222559.83</v>
      </c>
      <c r="J386" s="136">
        <f t="shared" si="11"/>
        <v>1505979.2000000002</v>
      </c>
      <c r="K386" s="136">
        <f t="shared" si="11"/>
        <v>2885175.58</v>
      </c>
      <c r="L386" s="136">
        <f t="shared" si="11"/>
        <v>871179.60000000056</v>
      </c>
      <c r="M386" s="136">
        <f t="shared" si="11"/>
        <v>2847413.91</v>
      </c>
      <c r="N386" s="137">
        <f t="shared" si="11"/>
        <v>623734.4299999997</v>
      </c>
    </row>
    <row r="387" spans="1:14" s="37" customFormat="1" x14ac:dyDescent="0.2">
      <c r="A387" s="59"/>
      <c r="B387" s="60" t="s">
        <v>163</v>
      </c>
      <c r="C387" s="147"/>
      <c r="D387" s="147"/>
      <c r="E387" s="147"/>
      <c r="F387" s="147"/>
      <c r="G387" s="18"/>
      <c r="H387" s="140">
        <f>+H121-H384</f>
        <v>323219.35000000003</v>
      </c>
      <c r="I387" s="19"/>
      <c r="J387" s="140">
        <f>+J121-J384</f>
        <v>323219.35000000003</v>
      </c>
      <c r="K387" s="19"/>
      <c r="L387" s="140">
        <f>+L121-L384</f>
        <v>323219.35000000003</v>
      </c>
      <c r="M387" s="19"/>
      <c r="N387" s="138">
        <f>+N121-N384</f>
        <v>323219.35000000003</v>
      </c>
    </row>
    <row r="388" spans="1:14" s="37" customFormat="1" x14ac:dyDescent="0.25">
      <c r="A388" s="61"/>
      <c r="B388" s="60" t="s">
        <v>134</v>
      </c>
      <c r="C388" s="146"/>
      <c r="D388" s="146"/>
      <c r="E388" s="146"/>
      <c r="F388" s="146"/>
      <c r="G388" s="136">
        <v>0</v>
      </c>
      <c r="H388" s="136">
        <f>IF(H386&lt;0,-H386,0)</f>
        <v>0</v>
      </c>
      <c r="I388" s="136">
        <v>0</v>
      </c>
      <c r="J388" s="136">
        <f>IF(J386&lt;0,-J386,0)</f>
        <v>0</v>
      </c>
      <c r="K388" s="136">
        <v>0</v>
      </c>
      <c r="L388" s="136">
        <f>IF(L386&lt;0,-L386,0)</f>
        <v>0</v>
      </c>
      <c r="M388" s="136">
        <v>0</v>
      </c>
      <c r="N388" s="139">
        <f>IF(N386&lt;0,-N386,0)</f>
        <v>0</v>
      </c>
    </row>
    <row r="389" spans="1:14" s="20" customFormat="1" ht="21" customHeight="1" x14ac:dyDescent="0.2">
      <c r="A389" s="2" t="s">
        <v>149</v>
      </c>
      <c r="B389" s="2"/>
      <c r="C389" s="2"/>
      <c r="D389" s="2"/>
      <c r="E389" s="2"/>
      <c r="F389" s="2"/>
      <c r="G389" s="2"/>
      <c r="H389" s="2"/>
      <c r="I389" s="2"/>
      <c r="J389" s="2"/>
      <c r="K389" s="2"/>
      <c r="L389" s="2"/>
      <c r="M389" s="2"/>
      <c r="N389" s="2"/>
    </row>
    <row r="390" spans="1:14" s="20" customFormat="1" ht="21" customHeight="1" x14ac:dyDescent="0.2">
      <c r="A390" s="1" t="s">
        <v>151</v>
      </c>
      <c r="B390" s="1"/>
      <c r="C390" s="1"/>
      <c r="D390" s="1"/>
      <c r="E390" s="1"/>
      <c r="F390" s="1"/>
      <c r="G390" s="1"/>
      <c r="H390" s="1"/>
      <c r="I390" s="1"/>
      <c r="J390" s="1"/>
      <c r="K390" s="1"/>
      <c r="L390" s="1"/>
      <c r="M390" s="1"/>
      <c r="N390" s="1"/>
    </row>
    <row r="391" spans="1:14" s="20" customFormat="1" ht="21" customHeight="1" x14ac:dyDescent="0.2">
      <c r="A391" s="14" t="s">
        <v>167</v>
      </c>
      <c r="B391" s="14"/>
      <c r="C391" s="14"/>
      <c r="D391" s="14"/>
      <c r="E391" s="14"/>
      <c r="F391" s="14"/>
      <c r="G391" s="14"/>
      <c r="H391" s="14"/>
      <c r="I391" s="14"/>
      <c r="J391" s="14"/>
      <c r="K391" s="14"/>
      <c r="L391" s="14"/>
      <c r="M391" s="14"/>
      <c r="N391" s="14"/>
    </row>
  </sheetData>
  <sheetProtection password="D3C7" sheet="1" objects="1" scenarios="1"/>
  <mergeCells count="39">
    <mergeCell ref="A7:N7"/>
    <mergeCell ref="B1:N2"/>
    <mergeCell ref="A3:N3"/>
    <mergeCell ref="A4:N4"/>
    <mergeCell ref="A5:N5"/>
    <mergeCell ref="A6:N6"/>
    <mergeCell ref="A120:B120"/>
    <mergeCell ref="A8:N8"/>
    <mergeCell ref="A9:N9"/>
    <mergeCell ref="A11:A13"/>
    <mergeCell ref="B11:B13"/>
    <mergeCell ref="C11:C13"/>
    <mergeCell ref="D11:D13"/>
    <mergeCell ref="E11:E13"/>
    <mergeCell ref="F11:F13"/>
    <mergeCell ref="G11:N11"/>
    <mergeCell ref="G12:H12"/>
    <mergeCell ref="I12:J12"/>
    <mergeCell ref="K12:L12"/>
    <mergeCell ref="M12:N12"/>
    <mergeCell ref="A118:B118"/>
    <mergeCell ref="A119:B119"/>
    <mergeCell ref="E123:E125"/>
    <mergeCell ref="A121:B121"/>
    <mergeCell ref="A123:A125"/>
    <mergeCell ref="B123:B125"/>
    <mergeCell ref="C123:C125"/>
    <mergeCell ref="D123:D125"/>
    <mergeCell ref="F123:F125"/>
    <mergeCell ref="G123:N123"/>
    <mergeCell ref="G124:H124"/>
    <mergeCell ref="I124:J124"/>
    <mergeCell ref="K124:L124"/>
    <mergeCell ref="M124:N124"/>
    <mergeCell ref="A383:B383"/>
    <mergeCell ref="A384:B384"/>
    <mergeCell ref="A389:N389"/>
    <mergeCell ref="A390:N390"/>
    <mergeCell ref="A391:N391"/>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SABRINA ALOE</cp:lastModifiedBy>
  <cp:lastPrinted>2025-01-31T15:01:04Z</cp:lastPrinted>
  <dcterms:created xsi:type="dcterms:W3CDTF">2015-02-26T11:29:02Z</dcterms:created>
  <dcterms:modified xsi:type="dcterms:W3CDTF">2026-06-05T10:45:13Z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